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11.xml" ContentType="application/vnd.openxmlformats-officedocument.drawingml.chart+xml"/>
  <Override PartName="/xl/charts/style8.xml" ContentType="application/vnd.ms-office.chartstyle+xml"/>
  <Override PartName="/xl/charts/colors8.xml" ContentType="application/vnd.ms-office.chartcolorstyle+xml"/>
  <Override PartName="/xl/charts/chart12.xml" ContentType="application/vnd.openxmlformats-officedocument.drawingml.chart+xml"/>
  <Override PartName="/xl/charts/style9.xml" ContentType="application/vnd.ms-office.chartstyle+xml"/>
  <Override PartName="/xl/charts/colors9.xml" ContentType="application/vnd.ms-office.chartcolorstyle+xml"/>
  <Override PartName="/xl/charts/chart13.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6.xml" ContentType="application/vnd.openxmlformats-officedocument.drawing+xml"/>
  <Override PartName="/xl/charts/chart14.xml" ContentType="application/vnd.openxmlformats-officedocument.drawingml.chart+xml"/>
  <Override PartName="/xl/charts/style11.xml" ContentType="application/vnd.ms-office.chartstyle+xml"/>
  <Override PartName="/xl/charts/colors11.xml" ContentType="application/vnd.ms-office.chartcolorstyle+xml"/>
  <Override PartName="/xl/charts/chart15.xml" ContentType="application/vnd.openxmlformats-officedocument.drawingml.chart+xml"/>
  <Override PartName="/xl/charts/style12.xml" ContentType="application/vnd.ms-office.chartstyle+xml"/>
  <Override PartName="/xl/charts/colors12.xml" ContentType="application/vnd.ms-office.chartcolorstyle+xml"/>
  <Override PartName="/xl/charts/chart16.xml" ContentType="application/vnd.openxmlformats-officedocument.drawingml.chart+xml"/>
  <Override PartName="/xl/charts/style13.xml" ContentType="application/vnd.ms-office.chartstyle+xml"/>
  <Override PartName="/xl/charts/colors13.xml" ContentType="application/vnd.ms-office.chartcolorstyle+xml"/>
  <Override PartName="/xl/charts/chart17.xml" ContentType="application/vnd.openxmlformats-officedocument.drawingml.chart+xml"/>
  <Override PartName="/xl/charts/style14.xml" ContentType="application/vnd.ms-office.chartstyle+xml"/>
  <Override PartName="/xl/charts/colors14.xml" ContentType="application/vnd.ms-office.chartcolorstyle+xml"/>
  <Override PartName="/xl/charts/chart18.xml" ContentType="application/vnd.openxmlformats-officedocument.drawingml.chart+xml"/>
  <Override PartName="/xl/charts/style15.xml" ContentType="application/vnd.ms-office.chartstyle+xml"/>
  <Override PartName="/xl/charts/colors15.xml" ContentType="application/vnd.ms-office.chartcolorstyle+xml"/>
  <Override PartName="/xl/charts/chart19.xml" ContentType="application/vnd.openxmlformats-officedocument.drawingml.chart+xml"/>
  <Override PartName="/xl/charts/style16.xml" ContentType="application/vnd.ms-office.chartstyle+xml"/>
  <Override PartName="/xl/charts/colors16.xml" ContentType="application/vnd.ms-office.chartcolorstyle+xml"/>
  <Override PartName="/xl/charts/chart20.xml" ContentType="application/vnd.openxmlformats-officedocument.drawingml.chart+xml"/>
  <Override PartName="/xl/charts/style17.xml" ContentType="application/vnd.ms-office.chartstyle+xml"/>
  <Override PartName="/xl/charts/colors1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codeName="ThisWorkbook"/>
  <mc:AlternateContent xmlns:mc="http://schemas.openxmlformats.org/markup-compatibility/2006">
    <mc:Choice Requires="x15">
      <x15ac:absPath xmlns:x15ac="http://schemas.microsoft.com/office/spreadsheetml/2010/11/ac" url="\\serverirc\CARPETES PERSONALS\OBSERVATORI\OPPCC\01_Model recompte\Projecte Recompte Diari\Manual recompte, full excel recompte, macros\"/>
    </mc:Choice>
  </mc:AlternateContent>
  <xr:revisionPtr revIDLastSave="0" documentId="13_ncr:1_{6043A731-FCEF-43D9-A236-57AF85A8D2CC}" xr6:coauthVersionLast="43" xr6:coauthVersionMax="43" xr10:uidLastSave="{00000000-0000-0000-0000-000000000000}"/>
  <bookViews>
    <workbookView xWindow="-120" yWindow="-120" windowWidth="19440" windowHeight="15000" tabRatio="905" firstSheet="30" activeTab="37" xr2:uid="{00000000-000D-0000-FFFF-FFFF00000000}"/>
  </bookViews>
  <sheets>
    <sheet name="Dia1" sheetId="35" r:id="rId1"/>
    <sheet name="Dia2" sheetId="38" r:id="rId2"/>
    <sheet name="Dia3" sheetId="67" r:id="rId3"/>
    <sheet name="Dia4" sheetId="39" r:id="rId4"/>
    <sheet name="Dia5" sheetId="40" r:id="rId5"/>
    <sheet name="Dia6" sheetId="41" r:id="rId6"/>
    <sheet name="Dia7" sheetId="42" r:id="rId7"/>
    <sheet name="Dia8" sheetId="43" r:id="rId8"/>
    <sheet name="Dia9" sheetId="44" r:id="rId9"/>
    <sheet name="Dia10" sheetId="45" r:id="rId10"/>
    <sheet name="Dia11" sheetId="46" r:id="rId11"/>
    <sheet name="Dia12" sheetId="47" r:id="rId12"/>
    <sheet name="Dia13" sheetId="48" r:id="rId13"/>
    <sheet name="Dia14" sheetId="49" r:id="rId14"/>
    <sheet name="Dia15" sheetId="50" r:id="rId15"/>
    <sheet name="Dia16" sheetId="51" r:id="rId16"/>
    <sheet name="Dia17" sheetId="52" r:id="rId17"/>
    <sheet name="Dia18" sheetId="53" r:id="rId18"/>
    <sheet name="Dia19" sheetId="54" r:id="rId19"/>
    <sheet name="Dia20" sheetId="55" r:id="rId20"/>
    <sheet name="Dia21" sheetId="56" r:id="rId21"/>
    <sheet name="Dia22" sheetId="57" r:id="rId22"/>
    <sheet name="Dia23" sheetId="58" r:id="rId23"/>
    <sheet name="Dia24" sheetId="59" r:id="rId24"/>
    <sheet name="Dia25" sheetId="60" r:id="rId25"/>
    <sheet name="Dia26" sheetId="61" r:id="rId26"/>
    <sheet name="Dia27" sheetId="62" r:id="rId27"/>
    <sheet name="Dia28" sheetId="63" r:id="rId28"/>
    <sheet name="Dia29" sheetId="64" r:id="rId29"/>
    <sheet name="Dia30" sheetId="65" r:id="rId30"/>
    <sheet name="Dia31" sheetId="66" r:id="rId31"/>
    <sheet name="ResumMensual" sheetId="68" r:id="rId32"/>
    <sheet name="Dades pròpies i indicadors" sheetId="71" r:id="rId33"/>
    <sheet name="Procedències" sheetId="80" r:id="rId34"/>
    <sheet name="Usos Activitats Pròpies" sheetId="81" r:id="rId35"/>
    <sheet name="Visitants segons dies" sheetId="78" r:id="rId36"/>
    <sheet name="Notes" sheetId="74" r:id="rId37"/>
    <sheet name="MensualSumatori" sheetId="37" r:id="rId38"/>
    <sheet name="Copiar a sumatori anual" sheetId="76" r:id="rId39"/>
    <sheet name="Copiar a sumatori anual NO (2)" sheetId="77" state="hidden" r:id="rId40"/>
    <sheet name="Llistes" sheetId="79" state="hidden" r:id="rId41"/>
    <sheet name="Càlculs" sheetId="70" state="hidden" r:id="rId42"/>
    <sheet name="Gràfics" sheetId="69" state="hidden" r:id="rId43"/>
  </sheets>
  <externalReferences>
    <externalReference r:id="rId44"/>
    <externalReference r:id="rId45"/>
    <externalReference r:id="rId46"/>
  </externalReferences>
  <definedNames>
    <definedName name="_xlnm.Print_Area" localSheetId="30">'Dia31'!$A$1:$AG$61</definedName>
    <definedName name="_xlnm.Print_Area" localSheetId="35">'Visitants segons dies'!$A$1:$S$33</definedName>
    <definedName name="Comarques">'[1]llistats per desplegables'!$A$2:$A$43</definedName>
    <definedName name="Content">OFFSET('[2]2. Data'!$A$51,,COUNT('[2]2. Data'!$51:$51),6,1)</definedName>
    <definedName name="Dates">OFFSET('[2]2. Data'!$A$1,0,COUNTA('[2]2. Data'!$1:$1)-1,1,-13)</definedName>
    <definedName name="ListaDesplegable">[3]!Tabla1[[#Headers],[Seleccioneu el vostre municipi]]</definedName>
    <definedName name="Municipi">[3]!Tabla1[[#Headers],[Seleccioneu el vostre municipi]]</definedName>
    <definedName name="Producció" localSheetId="38">#REF!</definedName>
    <definedName name="Producció" localSheetId="39">#REF!</definedName>
    <definedName name="Producció" localSheetId="33">#REF!</definedName>
    <definedName name="Producció" localSheetId="34">#REF!</definedName>
    <definedName name="Producció">#REF!</definedName>
    <definedName name="Producció_pròpia" localSheetId="38">#REF!</definedName>
    <definedName name="Producció_pròpia" localSheetId="39">#REF!</definedName>
    <definedName name="Producció_pròpia" localSheetId="33">#REF!</definedName>
    <definedName name="Producció_pròpia" localSheetId="34">#REF!</definedName>
    <definedName name="Producció_pròpia">#REF!</definedName>
    <definedName name="propro" localSheetId="38">#REF!</definedName>
    <definedName name="propro" localSheetId="39">#REF!</definedName>
    <definedName name="propro" localSheetId="33">#REF!</definedName>
    <definedName name="propro" localSheetId="34">#REF!</definedName>
    <definedName name="propro">#REF!</definedName>
    <definedName name="Revenue">OFFSET('[2]2. Data'!$A$16,0,COUNTA('[2]2. Data'!$1:$1)-1,1,-13)</definedName>
    <definedName name="SDF" localSheetId="33">#REF!</definedName>
    <definedName name="SDF" localSheetId="34">#REF!</definedName>
    <definedName name="SDF">#REF!</definedName>
    <definedName name="Sources2">OFFSET('[2]2. Data'!$A$20,,COUNT('[2]2. Data'!$20:$20),4,1)</definedName>
    <definedName name="Tipus">'[1]llistats per desplegables'!$E$2:$E$4</definedName>
    <definedName name="Tipus_de_producció" localSheetId="38">#REF!</definedName>
    <definedName name="Tipus_de_producció" localSheetId="39">#REF!</definedName>
    <definedName name="Tipus_de_producció" localSheetId="33">#REF!</definedName>
    <definedName name="Tipus_de_producció" localSheetId="34">#REF!</definedName>
    <definedName name="Tipus_de_producció">#REF!</definedName>
    <definedName name="Visitas">OFFSET(INDEX('[2]2. Data'!$B1048573:$B94,COUNTA('[2]2. Data'!$B1048573:$B94)),0,-13)</definedName>
    <definedName name="Visits">OFFSET('[2]2. Data'!$A$3,0,COUNTA('[2]2. Data'!$3:$3)-1,1,-13)</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61" i="35" l="1"/>
  <c r="G61" i="35"/>
  <c r="C47" i="35"/>
  <c r="AC45" i="35"/>
  <c r="AC17" i="35" s="1"/>
  <c r="W44" i="35"/>
  <c r="I44" i="35"/>
  <c r="H38" i="35" s="1"/>
  <c r="AC15" i="35" s="1"/>
  <c r="V36" i="35"/>
  <c r="U36" i="35"/>
  <c r="T36" i="35"/>
  <c r="S36" i="35"/>
  <c r="R36" i="35"/>
  <c r="Q36" i="35"/>
  <c r="P36" i="35"/>
  <c r="O36" i="35"/>
  <c r="N36" i="35"/>
  <c r="M36" i="35"/>
  <c r="L36" i="35"/>
  <c r="K36" i="35"/>
  <c r="J36" i="35"/>
  <c r="I36" i="35"/>
  <c r="H36" i="35"/>
  <c r="G36" i="35"/>
  <c r="F36" i="35"/>
  <c r="E36" i="35"/>
  <c r="D36" i="35"/>
  <c r="AC14" i="35" s="1"/>
  <c r="C36" i="35"/>
  <c r="AC25" i="35"/>
  <c r="AC24" i="35"/>
  <c r="AC22" i="35"/>
  <c r="AC16" i="35"/>
  <c r="AG9" i="35"/>
  <c r="AF9" i="35"/>
  <c r="AE9" i="35"/>
  <c r="AD9" i="35"/>
  <c r="AG10" i="35" s="1"/>
  <c r="B1" i="35"/>
  <c r="H61" i="38"/>
  <c r="AC24" i="38" s="1"/>
  <c r="G61" i="38"/>
  <c r="C47" i="38"/>
  <c r="AC45" i="38"/>
  <c r="AC17" i="38" s="1"/>
  <c r="W44" i="38"/>
  <c r="AC16" i="38" s="1"/>
  <c r="I44" i="38"/>
  <c r="H38" i="38" s="1"/>
  <c r="AC15" i="38" s="1"/>
  <c r="V36" i="38"/>
  <c r="U36" i="38"/>
  <c r="T36" i="38"/>
  <c r="AC23" i="38" s="1"/>
  <c r="S36" i="38"/>
  <c r="R36" i="38"/>
  <c r="Q36" i="38"/>
  <c r="P36" i="38"/>
  <c r="O36" i="38"/>
  <c r="N36" i="38"/>
  <c r="M36" i="38"/>
  <c r="L36" i="38"/>
  <c r="K36" i="38"/>
  <c r="J36" i="38"/>
  <c r="I36" i="38"/>
  <c r="H36" i="38"/>
  <c r="G36" i="38"/>
  <c r="F36" i="38"/>
  <c r="AC14" i="38" s="1"/>
  <c r="E36" i="38"/>
  <c r="D36" i="38"/>
  <c r="C36" i="38"/>
  <c r="AC25" i="38"/>
  <c r="AC22" i="38"/>
  <c r="AG9" i="38"/>
  <c r="AF9" i="38"/>
  <c r="AE9" i="38"/>
  <c r="AD9" i="38"/>
  <c r="AG10" i="38" s="1"/>
  <c r="B1" i="38"/>
  <c r="H61" i="67"/>
  <c r="G61" i="67"/>
  <c r="C47" i="67"/>
  <c r="AC45" i="67"/>
  <c r="W44" i="67"/>
  <c r="AC16" i="67" s="1"/>
  <c r="I44" i="67"/>
  <c r="H38" i="67" s="1"/>
  <c r="AC15" i="67" s="1"/>
  <c r="V36" i="67"/>
  <c r="U36" i="67"/>
  <c r="T36" i="67"/>
  <c r="AC23" i="67" s="1"/>
  <c r="S36" i="67"/>
  <c r="R36" i="67"/>
  <c r="Q36" i="67"/>
  <c r="P36" i="67"/>
  <c r="AC22" i="67" s="1"/>
  <c r="AC26" i="67" s="1"/>
  <c r="O36" i="67"/>
  <c r="N36" i="67"/>
  <c r="M36" i="67"/>
  <c r="L36" i="67"/>
  <c r="K36" i="67"/>
  <c r="J36" i="67"/>
  <c r="I36" i="67"/>
  <c r="H36" i="67"/>
  <c r="G36" i="67"/>
  <c r="F36" i="67"/>
  <c r="E36" i="67"/>
  <c r="D36" i="67"/>
  <c r="AC14" i="67" s="1"/>
  <c r="AC18" i="67" s="1"/>
  <c r="C36" i="67"/>
  <c r="AC25" i="67"/>
  <c r="AC24" i="67"/>
  <c r="AC17" i="67"/>
  <c r="AG9" i="67"/>
  <c r="AF9" i="67"/>
  <c r="AE9" i="67"/>
  <c r="AD9" i="67"/>
  <c r="AG10" i="67" s="1"/>
  <c r="B1" i="67"/>
  <c r="H61" i="39"/>
  <c r="G61" i="39"/>
  <c r="C47" i="39"/>
  <c r="AC45" i="39"/>
  <c r="AC17" i="39" s="1"/>
  <c r="W44" i="39"/>
  <c r="AC16" i="39" s="1"/>
  <c r="I44" i="39"/>
  <c r="H38" i="39" s="1"/>
  <c r="AC15" i="39" s="1"/>
  <c r="V36" i="39"/>
  <c r="U36" i="39"/>
  <c r="T36" i="39"/>
  <c r="AC23" i="39" s="1"/>
  <c r="S36" i="39"/>
  <c r="R36" i="39"/>
  <c r="Q36" i="39"/>
  <c r="P36" i="39"/>
  <c r="O36" i="39"/>
  <c r="N36" i="39"/>
  <c r="M36" i="39"/>
  <c r="L36" i="39"/>
  <c r="K36" i="39"/>
  <c r="J36" i="39"/>
  <c r="I36" i="39"/>
  <c r="H36" i="39"/>
  <c r="G36" i="39"/>
  <c r="F36" i="39"/>
  <c r="E36" i="39"/>
  <c r="D36" i="39"/>
  <c r="AC14" i="39" s="1"/>
  <c r="C36" i="39"/>
  <c r="AC25" i="39"/>
  <c r="AC24" i="39"/>
  <c r="AC22" i="39"/>
  <c r="AC26" i="39" s="1"/>
  <c r="AG9" i="39"/>
  <c r="AF9" i="39"/>
  <c r="AE9" i="39"/>
  <c r="AD9" i="39"/>
  <c r="AG10" i="39" s="1"/>
  <c r="B1" i="39"/>
  <c r="H61" i="40"/>
  <c r="AC24" i="40" s="1"/>
  <c r="G61" i="40"/>
  <c r="C47" i="40"/>
  <c r="H38" i="40" s="1"/>
  <c r="AC15" i="40" s="1"/>
  <c r="AC45" i="40"/>
  <c r="AC17" i="40" s="1"/>
  <c r="W44" i="40"/>
  <c r="I44" i="40"/>
  <c r="V36" i="40"/>
  <c r="AC23" i="40" s="1"/>
  <c r="U36" i="40"/>
  <c r="T36" i="40"/>
  <c r="S36" i="40"/>
  <c r="R36" i="40"/>
  <c r="Q36" i="40"/>
  <c r="P36" i="40"/>
  <c r="O36" i="40"/>
  <c r="N36" i="40"/>
  <c r="M36" i="40"/>
  <c r="L36" i="40"/>
  <c r="K36" i="40"/>
  <c r="J36" i="40"/>
  <c r="I36" i="40"/>
  <c r="H36" i="40"/>
  <c r="G36" i="40"/>
  <c r="F36" i="40"/>
  <c r="E36" i="40"/>
  <c r="D36" i="40"/>
  <c r="C36" i="40"/>
  <c r="AC14" i="40" s="1"/>
  <c r="AC25" i="40"/>
  <c r="AC22" i="40"/>
  <c r="AC16" i="40"/>
  <c r="AG9" i="40"/>
  <c r="AF9" i="40"/>
  <c r="AE9" i="40"/>
  <c r="AD9" i="40"/>
  <c r="AG10" i="40" s="1"/>
  <c r="B1" i="40"/>
  <c r="H61" i="41"/>
  <c r="G61" i="41"/>
  <c r="C47" i="41"/>
  <c r="AC45" i="41"/>
  <c r="W44" i="41"/>
  <c r="AC16" i="41" s="1"/>
  <c r="I44" i="41"/>
  <c r="H38" i="41" s="1"/>
  <c r="AC15" i="41" s="1"/>
  <c r="V36" i="41"/>
  <c r="U36" i="41"/>
  <c r="T36" i="41"/>
  <c r="AC23" i="41" s="1"/>
  <c r="S36" i="41"/>
  <c r="R36" i="41"/>
  <c r="Q36" i="41"/>
  <c r="P36" i="41"/>
  <c r="O36" i="41"/>
  <c r="N36" i="41"/>
  <c r="M36" i="41"/>
  <c r="L36" i="41"/>
  <c r="K36" i="41"/>
  <c r="J36" i="41"/>
  <c r="I36" i="41"/>
  <c r="H36" i="41"/>
  <c r="G36" i="41"/>
  <c r="F36" i="41"/>
  <c r="E36" i="41"/>
  <c r="D36" i="41"/>
  <c r="C36" i="41"/>
  <c r="AC25" i="41"/>
  <c r="AC24" i="41"/>
  <c r="AC22" i="41"/>
  <c r="AC26" i="41" s="1"/>
  <c r="AC17" i="41"/>
  <c r="AC14" i="41"/>
  <c r="AG9" i="41"/>
  <c r="AF9" i="41"/>
  <c r="AE9" i="41"/>
  <c r="AD9" i="41"/>
  <c r="AG10" i="41" s="1"/>
  <c r="B1" i="41"/>
  <c r="H61" i="42"/>
  <c r="AC24" i="42" s="1"/>
  <c r="G61" i="42"/>
  <c r="C47" i="42"/>
  <c r="AC45" i="42"/>
  <c r="AC17" i="42" s="1"/>
  <c r="W44" i="42"/>
  <c r="AC16" i="42" s="1"/>
  <c r="I44" i="42"/>
  <c r="H38" i="42" s="1"/>
  <c r="AC15" i="42" s="1"/>
  <c r="V36" i="42"/>
  <c r="U36" i="42"/>
  <c r="T36" i="42"/>
  <c r="AC23" i="42" s="1"/>
  <c r="S36" i="42"/>
  <c r="R36" i="42"/>
  <c r="Q36" i="42"/>
  <c r="P36" i="42"/>
  <c r="O36" i="42"/>
  <c r="N36" i="42"/>
  <c r="M36" i="42"/>
  <c r="L36" i="42"/>
  <c r="K36" i="42"/>
  <c r="J36" i="42"/>
  <c r="I36" i="42"/>
  <c r="H36" i="42"/>
  <c r="G36" i="42"/>
  <c r="F36" i="42"/>
  <c r="AC14" i="42" s="1"/>
  <c r="AC18" i="42" s="1"/>
  <c r="E36" i="42"/>
  <c r="D36" i="42"/>
  <c r="C36" i="42"/>
  <c r="AC25" i="42"/>
  <c r="AC22" i="42"/>
  <c r="AG9" i="42"/>
  <c r="AF9" i="42"/>
  <c r="AE9" i="42"/>
  <c r="AD9" i="42"/>
  <c r="AG10" i="42" s="1"/>
  <c r="B1" i="42"/>
  <c r="H61" i="43"/>
  <c r="G61" i="43"/>
  <c r="C47" i="43"/>
  <c r="AC45" i="43"/>
  <c r="AC17" i="43" s="1"/>
  <c r="W44" i="43"/>
  <c r="AC16" i="43" s="1"/>
  <c r="I44" i="43"/>
  <c r="H38" i="43" s="1"/>
  <c r="AC15" i="43" s="1"/>
  <c r="V36" i="43"/>
  <c r="U36" i="43"/>
  <c r="T36" i="43"/>
  <c r="AC23" i="43" s="1"/>
  <c r="S36" i="43"/>
  <c r="R36" i="43"/>
  <c r="Q36" i="43"/>
  <c r="P36" i="43"/>
  <c r="O36" i="43"/>
  <c r="N36" i="43"/>
  <c r="M36" i="43"/>
  <c r="L36" i="43"/>
  <c r="K36" i="43"/>
  <c r="J36" i="43"/>
  <c r="I36" i="43"/>
  <c r="H36" i="43"/>
  <c r="G36" i="43"/>
  <c r="F36" i="43"/>
  <c r="AC14" i="43" s="1"/>
  <c r="E36" i="43"/>
  <c r="D36" i="43"/>
  <c r="C36" i="43"/>
  <c r="AC25" i="43"/>
  <c r="AC24" i="43"/>
  <c r="AC22" i="43"/>
  <c r="AC26" i="43" s="1"/>
  <c r="AG9" i="43"/>
  <c r="AF9" i="43"/>
  <c r="AE9" i="43"/>
  <c r="AD9" i="43"/>
  <c r="AG10" i="43" s="1"/>
  <c r="B1" i="43"/>
  <c r="H61" i="44"/>
  <c r="G61" i="44"/>
  <c r="C47" i="44"/>
  <c r="AC45" i="44"/>
  <c r="AC17" i="44" s="1"/>
  <c r="W44" i="44"/>
  <c r="I44" i="44"/>
  <c r="H38" i="44"/>
  <c r="V36" i="44"/>
  <c r="AC23" i="44" s="1"/>
  <c r="U36" i="44"/>
  <c r="T36" i="44"/>
  <c r="S36" i="44"/>
  <c r="R36" i="44"/>
  <c r="Q36" i="44"/>
  <c r="P36" i="44"/>
  <c r="O36" i="44"/>
  <c r="N36" i="44"/>
  <c r="M36" i="44"/>
  <c r="L36" i="44"/>
  <c r="K36" i="44"/>
  <c r="J36" i="44"/>
  <c r="I36" i="44"/>
  <c r="H36" i="44"/>
  <c r="G36" i="44"/>
  <c r="F36" i="44"/>
  <c r="E36" i="44"/>
  <c r="D36" i="44"/>
  <c r="C36" i="44"/>
  <c r="AC14" i="44" s="1"/>
  <c r="AC25" i="44"/>
  <c r="AC24" i="44"/>
  <c r="AC22" i="44"/>
  <c r="AC16" i="44"/>
  <c r="AC15" i="44"/>
  <c r="AG9" i="44"/>
  <c r="AF9" i="44"/>
  <c r="AE9" i="44"/>
  <c r="AD9" i="44"/>
  <c r="AG10" i="44" s="1"/>
  <c r="B1" i="44"/>
  <c r="H61" i="45"/>
  <c r="G61" i="45"/>
  <c r="C47" i="45"/>
  <c r="AC45" i="45"/>
  <c r="W44" i="45"/>
  <c r="AC16" i="45" s="1"/>
  <c r="I44" i="45"/>
  <c r="H38" i="45" s="1"/>
  <c r="AC15" i="45" s="1"/>
  <c r="V36" i="45"/>
  <c r="U36" i="45"/>
  <c r="T36" i="45"/>
  <c r="AC23" i="45" s="1"/>
  <c r="S36" i="45"/>
  <c r="R36" i="45"/>
  <c r="Q36" i="45"/>
  <c r="P36" i="45"/>
  <c r="AC22" i="45" s="1"/>
  <c r="AC26" i="45" s="1"/>
  <c r="O36" i="45"/>
  <c r="N36" i="45"/>
  <c r="M36" i="45"/>
  <c r="L36" i="45"/>
  <c r="K36" i="45"/>
  <c r="J36" i="45"/>
  <c r="I36" i="45"/>
  <c r="H36" i="45"/>
  <c r="G36" i="45"/>
  <c r="F36" i="45"/>
  <c r="E36" i="45"/>
  <c r="D36" i="45"/>
  <c r="AC14" i="45" s="1"/>
  <c r="C36" i="45"/>
  <c r="AC25" i="45"/>
  <c r="AC24" i="45"/>
  <c r="AC17" i="45"/>
  <c r="AG9" i="45"/>
  <c r="AF9" i="45"/>
  <c r="AE9" i="45"/>
  <c r="AD9" i="45"/>
  <c r="AG10" i="45" s="1"/>
  <c r="B1" i="45"/>
  <c r="H61" i="46"/>
  <c r="G61" i="46"/>
  <c r="C47" i="46"/>
  <c r="AC45" i="46"/>
  <c r="AC17" i="46" s="1"/>
  <c r="W44" i="46"/>
  <c r="AC16" i="46" s="1"/>
  <c r="I44" i="46"/>
  <c r="H38" i="46" s="1"/>
  <c r="AC15" i="46" s="1"/>
  <c r="V36" i="46"/>
  <c r="U36" i="46"/>
  <c r="T36" i="46"/>
  <c r="AC23" i="46" s="1"/>
  <c r="S36" i="46"/>
  <c r="R36" i="46"/>
  <c r="Q36" i="46"/>
  <c r="P36" i="46"/>
  <c r="O36" i="46"/>
  <c r="N36" i="46"/>
  <c r="M36" i="46"/>
  <c r="L36" i="46"/>
  <c r="K36" i="46"/>
  <c r="J36" i="46"/>
  <c r="I36" i="46"/>
  <c r="H36" i="46"/>
  <c r="G36" i="46"/>
  <c r="F36" i="46"/>
  <c r="AC14" i="46" s="1"/>
  <c r="E36" i="46"/>
  <c r="D36" i="46"/>
  <c r="C36" i="46"/>
  <c r="AC25" i="46"/>
  <c r="AC24" i="46"/>
  <c r="AC22" i="46"/>
  <c r="AC26" i="46" s="1"/>
  <c r="AG9" i="46"/>
  <c r="AF9" i="46"/>
  <c r="AE9" i="46"/>
  <c r="AD9" i="46"/>
  <c r="AG10" i="46" s="1"/>
  <c r="B1" i="46"/>
  <c r="H61" i="47"/>
  <c r="AC24" i="47" s="1"/>
  <c r="G61" i="47"/>
  <c r="C47" i="47"/>
  <c r="AC45" i="47"/>
  <c r="AC17" i="47" s="1"/>
  <c r="W44" i="47"/>
  <c r="AC16" i="47" s="1"/>
  <c r="I44" i="47"/>
  <c r="H38" i="47"/>
  <c r="V36" i="47"/>
  <c r="U36" i="47"/>
  <c r="AC23" i="47" s="1"/>
  <c r="T36" i="47"/>
  <c r="S36" i="47"/>
  <c r="R36" i="47"/>
  <c r="Q36" i="47"/>
  <c r="P36" i="47"/>
  <c r="O36" i="47"/>
  <c r="N36" i="47"/>
  <c r="M36" i="47"/>
  <c r="L36" i="47"/>
  <c r="K36" i="47"/>
  <c r="J36" i="47"/>
  <c r="I36" i="47"/>
  <c r="H36" i="47"/>
  <c r="G36" i="47"/>
  <c r="F36" i="47"/>
  <c r="AC14" i="47" s="1"/>
  <c r="E36" i="47"/>
  <c r="D36" i="47"/>
  <c r="C36" i="47"/>
  <c r="AC25" i="47"/>
  <c r="AC22" i="47"/>
  <c r="AC26" i="47" s="1"/>
  <c r="AC15" i="47"/>
  <c r="AG9" i="47"/>
  <c r="AF9" i="47"/>
  <c r="AE9" i="47"/>
  <c r="AD9" i="47"/>
  <c r="AG10" i="47" s="1"/>
  <c r="B1" i="47"/>
  <c r="H61" i="48"/>
  <c r="G61" i="48"/>
  <c r="C47" i="48"/>
  <c r="AC45" i="48"/>
  <c r="AC17" i="48" s="1"/>
  <c r="W44" i="48"/>
  <c r="AC16" i="48" s="1"/>
  <c r="I44" i="48"/>
  <c r="H38" i="48" s="1"/>
  <c r="AC15" i="48" s="1"/>
  <c r="V36" i="48"/>
  <c r="U36" i="48"/>
  <c r="T36" i="48"/>
  <c r="AC23" i="48" s="1"/>
  <c r="S36" i="48"/>
  <c r="R36" i="48"/>
  <c r="Q36" i="48"/>
  <c r="P36" i="48"/>
  <c r="O36" i="48"/>
  <c r="N36" i="48"/>
  <c r="M36" i="48"/>
  <c r="L36" i="48"/>
  <c r="K36" i="48"/>
  <c r="J36" i="48"/>
  <c r="I36" i="48"/>
  <c r="H36" i="48"/>
  <c r="G36" i="48"/>
  <c r="F36" i="48"/>
  <c r="AC14" i="48" s="1"/>
  <c r="AC18" i="48" s="1"/>
  <c r="E36" i="48"/>
  <c r="D36" i="48"/>
  <c r="C36" i="48"/>
  <c r="AC25" i="48"/>
  <c r="AC24" i="48"/>
  <c r="AC22" i="48"/>
  <c r="AC26" i="48" s="1"/>
  <c r="AG9" i="48"/>
  <c r="AF9" i="48"/>
  <c r="AE9" i="48"/>
  <c r="AD9" i="48"/>
  <c r="AG10" i="48" s="1"/>
  <c r="B1" i="48"/>
  <c r="H61" i="49"/>
  <c r="G61" i="49"/>
  <c r="C47" i="49"/>
  <c r="AC45" i="49"/>
  <c r="W44" i="49"/>
  <c r="AC16" i="49" s="1"/>
  <c r="I44" i="49"/>
  <c r="H38" i="49" s="1"/>
  <c r="AC15" i="49" s="1"/>
  <c r="V36" i="49"/>
  <c r="U36" i="49"/>
  <c r="T36" i="49"/>
  <c r="AC23" i="49" s="1"/>
  <c r="S36" i="49"/>
  <c r="R36" i="49"/>
  <c r="Q36" i="49"/>
  <c r="P36" i="49"/>
  <c r="AC22" i="49" s="1"/>
  <c r="AC26" i="49" s="1"/>
  <c r="O36" i="49"/>
  <c r="N36" i="49"/>
  <c r="M36" i="49"/>
  <c r="L36" i="49"/>
  <c r="K36" i="49"/>
  <c r="J36" i="49"/>
  <c r="I36" i="49"/>
  <c r="H36" i="49"/>
  <c r="G36" i="49"/>
  <c r="F36" i="49"/>
  <c r="E36" i="49"/>
  <c r="D36" i="49"/>
  <c r="AC14" i="49" s="1"/>
  <c r="C36" i="49"/>
  <c r="AC25" i="49"/>
  <c r="AC24" i="49"/>
  <c r="AC17" i="49"/>
  <c r="AG9" i="49"/>
  <c r="AF9" i="49"/>
  <c r="AE9" i="49"/>
  <c r="AD9" i="49"/>
  <c r="AG10" i="49" s="1"/>
  <c r="B1" i="49"/>
  <c r="H61" i="50"/>
  <c r="G61" i="50"/>
  <c r="C47" i="50"/>
  <c r="AC45" i="50"/>
  <c r="AC17" i="50" s="1"/>
  <c r="W44" i="50"/>
  <c r="I44" i="50"/>
  <c r="H38" i="50" s="1"/>
  <c r="AC15" i="50" s="1"/>
  <c r="V36" i="50"/>
  <c r="AC23" i="50" s="1"/>
  <c r="U36" i="50"/>
  <c r="T36" i="50"/>
  <c r="S36" i="50"/>
  <c r="R36" i="50"/>
  <c r="Q36" i="50"/>
  <c r="P36" i="50"/>
  <c r="O36" i="50"/>
  <c r="N36" i="50"/>
  <c r="M36" i="50"/>
  <c r="L36" i="50"/>
  <c r="K36" i="50"/>
  <c r="J36" i="50"/>
  <c r="I36" i="50"/>
  <c r="H36" i="50"/>
  <c r="G36" i="50"/>
  <c r="F36" i="50"/>
  <c r="AC14" i="50" s="1"/>
  <c r="E36" i="50"/>
  <c r="D36" i="50"/>
  <c r="C36" i="50"/>
  <c r="AC25" i="50"/>
  <c r="AC24" i="50"/>
  <c r="AC22" i="50"/>
  <c r="AC26" i="50" s="1"/>
  <c r="AC16" i="50"/>
  <c r="AG9" i="50"/>
  <c r="AF9" i="50"/>
  <c r="AE9" i="50"/>
  <c r="AD9" i="50"/>
  <c r="AG10" i="50" s="1"/>
  <c r="B1" i="50"/>
  <c r="H61" i="51"/>
  <c r="G61" i="51"/>
  <c r="C47" i="51"/>
  <c r="AC45" i="51"/>
  <c r="W44" i="51"/>
  <c r="AC16" i="51" s="1"/>
  <c r="I44" i="51"/>
  <c r="H38" i="51" s="1"/>
  <c r="AC15" i="51" s="1"/>
  <c r="V36" i="51"/>
  <c r="U36" i="51"/>
  <c r="T36" i="51"/>
  <c r="AC23" i="51" s="1"/>
  <c r="S36" i="51"/>
  <c r="R36" i="51"/>
  <c r="Q36" i="51"/>
  <c r="P36" i="51"/>
  <c r="O36" i="51"/>
  <c r="N36" i="51"/>
  <c r="M36" i="51"/>
  <c r="L36" i="51"/>
  <c r="K36" i="51"/>
  <c r="J36" i="51"/>
  <c r="I36" i="51"/>
  <c r="H36" i="51"/>
  <c r="G36" i="51"/>
  <c r="F36" i="51"/>
  <c r="E36" i="51"/>
  <c r="D36" i="51"/>
  <c r="C36" i="51"/>
  <c r="AC25" i="51"/>
  <c r="AC24" i="51"/>
  <c r="AC22" i="51"/>
  <c r="AC26" i="51" s="1"/>
  <c r="AC17" i="51"/>
  <c r="AC14" i="51"/>
  <c r="AG9" i="51"/>
  <c r="AF9" i="51"/>
  <c r="AE9" i="51"/>
  <c r="AD9" i="51"/>
  <c r="AG10" i="51" s="1"/>
  <c r="B1" i="51"/>
  <c r="H61" i="52"/>
  <c r="G61" i="52"/>
  <c r="C47" i="52"/>
  <c r="AC45" i="52"/>
  <c r="AC17" i="52" s="1"/>
  <c r="W44" i="52"/>
  <c r="AC16" i="52" s="1"/>
  <c r="I44" i="52"/>
  <c r="H38" i="52" s="1"/>
  <c r="AC15" i="52" s="1"/>
  <c r="V36" i="52"/>
  <c r="U36" i="52"/>
  <c r="T36" i="52"/>
  <c r="AC23" i="52" s="1"/>
  <c r="S36" i="52"/>
  <c r="R36" i="52"/>
  <c r="Q36" i="52"/>
  <c r="P36" i="52"/>
  <c r="O36" i="52"/>
  <c r="N36" i="52"/>
  <c r="M36" i="52"/>
  <c r="L36" i="52"/>
  <c r="K36" i="52"/>
  <c r="J36" i="52"/>
  <c r="I36" i="52"/>
  <c r="H36" i="52"/>
  <c r="G36" i="52"/>
  <c r="F36" i="52"/>
  <c r="AC14" i="52" s="1"/>
  <c r="E36" i="52"/>
  <c r="D36" i="52"/>
  <c r="C36" i="52"/>
  <c r="AC25" i="52"/>
  <c r="AC24" i="52"/>
  <c r="AC22" i="52"/>
  <c r="AC26" i="52" s="1"/>
  <c r="AG9" i="52"/>
  <c r="AF9" i="52"/>
  <c r="AE9" i="52"/>
  <c r="AD9" i="52"/>
  <c r="AG10" i="52" s="1"/>
  <c r="B1" i="52"/>
  <c r="H61" i="53"/>
  <c r="G61" i="53"/>
  <c r="C47" i="53"/>
  <c r="AC45" i="53"/>
  <c r="AC17" i="53" s="1"/>
  <c r="W44" i="53"/>
  <c r="AC16" i="53" s="1"/>
  <c r="I44" i="53"/>
  <c r="H38" i="53" s="1"/>
  <c r="AC15" i="53" s="1"/>
  <c r="V36" i="53"/>
  <c r="U36" i="53"/>
  <c r="T36" i="53"/>
  <c r="AC23" i="53" s="1"/>
  <c r="S36" i="53"/>
  <c r="R36" i="53"/>
  <c r="Q36" i="53"/>
  <c r="P36" i="53"/>
  <c r="O36" i="53"/>
  <c r="N36" i="53"/>
  <c r="M36" i="53"/>
  <c r="L36" i="53"/>
  <c r="K36" i="53"/>
  <c r="J36" i="53"/>
  <c r="I36" i="53"/>
  <c r="H36" i="53"/>
  <c r="G36" i="53"/>
  <c r="F36" i="53"/>
  <c r="AC14" i="53" s="1"/>
  <c r="E36" i="53"/>
  <c r="D36" i="53"/>
  <c r="C36" i="53"/>
  <c r="AC25" i="53"/>
  <c r="AC24" i="53"/>
  <c r="AC22" i="53"/>
  <c r="AC26" i="53" s="1"/>
  <c r="AG9" i="53"/>
  <c r="AF9" i="53"/>
  <c r="AE9" i="53"/>
  <c r="AD9" i="53"/>
  <c r="AG10" i="53" s="1"/>
  <c r="B1" i="53"/>
  <c r="H61" i="54"/>
  <c r="G61" i="54"/>
  <c r="C47" i="54"/>
  <c r="AC45" i="54"/>
  <c r="W44" i="54"/>
  <c r="AC16" i="54" s="1"/>
  <c r="I44" i="54"/>
  <c r="H38" i="54" s="1"/>
  <c r="AC15" i="54" s="1"/>
  <c r="V36" i="54"/>
  <c r="U36" i="54"/>
  <c r="T36" i="54"/>
  <c r="AC23" i="54" s="1"/>
  <c r="S36" i="54"/>
  <c r="R36" i="54"/>
  <c r="Q36" i="54"/>
  <c r="P36" i="54"/>
  <c r="O36" i="54"/>
  <c r="N36" i="54"/>
  <c r="M36" i="54"/>
  <c r="L36" i="54"/>
  <c r="K36" i="54"/>
  <c r="J36" i="54"/>
  <c r="I36" i="54"/>
  <c r="H36" i="54"/>
  <c r="G36" i="54"/>
  <c r="F36" i="54"/>
  <c r="E36" i="54"/>
  <c r="D36" i="54"/>
  <c r="AC14" i="54" s="1"/>
  <c r="C36" i="54"/>
  <c r="AC25" i="54"/>
  <c r="AC24" i="54"/>
  <c r="AC22" i="54"/>
  <c r="AC26" i="54" s="1"/>
  <c r="AC17" i="54"/>
  <c r="AG9" i="54"/>
  <c r="AF9" i="54"/>
  <c r="AE9" i="54"/>
  <c r="AD9" i="54"/>
  <c r="AG10" i="54" s="1"/>
  <c r="B1" i="54"/>
  <c r="H61" i="55"/>
  <c r="G61" i="55"/>
  <c r="C47" i="55"/>
  <c r="H38" i="55" s="1"/>
  <c r="AC15" i="55" s="1"/>
  <c r="AC45" i="55"/>
  <c r="AC17" i="55" s="1"/>
  <c r="W44" i="55"/>
  <c r="I44" i="55"/>
  <c r="V36" i="55"/>
  <c r="AC23" i="55" s="1"/>
  <c r="U36" i="55"/>
  <c r="T36" i="55"/>
  <c r="S36" i="55"/>
  <c r="R36" i="55"/>
  <c r="Q36" i="55"/>
  <c r="P36" i="55"/>
  <c r="O36" i="55"/>
  <c r="N36" i="55"/>
  <c r="AC22" i="55" s="1"/>
  <c r="AC26" i="55" s="1"/>
  <c r="M36" i="55"/>
  <c r="L36" i="55"/>
  <c r="K36" i="55"/>
  <c r="J36" i="55"/>
  <c r="I36" i="55"/>
  <c r="H36" i="55"/>
  <c r="G36" i="55"/>
  <c r="F36" i="55"/>
  <c r="E36" i="55"/>
  <c r="D36" i="55"/>
  <c r="C36" i="55"/>
  <c r="AC14" i="55" s="1"/>
  <c r="AC18" i="55" s="1"/>
  <c r="AC25" i="55"/>
  <c r="AC24" i="55"/>
  <c r="AC16" i="55"/>
  <c r="AG9" i="55"/>
  <c r="AF9" i="55"/>
  <c r="AE9" i="55"/>
  <c r="AD9" i="55"/>
  <c r="AG10" i="55" s="1"/>
  <c r="B1" i="55"/>
  <c r="H61" i="56"/>
  <c r="G61" i="56"/>
  <c r="C47" i="56"/>
  <c r="AC45" i="56"/>
  <c r="AC17" i="56" s="1"/>
  <c r="W44" i="56"/>
  <c r="AC16" i="56" s="1"/>
  <c r="I44" i="56"/>
  <c r="H38" i="56" s="1"/>
  <c r="AC15" i="56" s="1"/>
  <c r="V36" i="56"/>
  <c r="U36" i="56"/>
  <c r="T36" i="56"/>
  <c r="AC23" i="56" s="1"/>
  <c r="S36" i="56"/>
  <c r="R36" i="56"/>
  <c r="Q36" i="56"/>
  <c r="P36" i="56"/>
  <c r="O36" i="56"/>
  <c r="N36" i="56"/>
  <c r="M36" i="56"/>
  <c r="L36" i="56"/>
  <c r="K36" i="56"/>
  <c r="J36" i="56"/>
  <c r="I36" i="56"/>
  <c r="H36" i="56"/>
  <c r="G36" i="56"/>
  <c r="F36" i="56"/>
  <c r="AC14" i="56" s="1"/>
  <c r="E36" i="56"/>
  <c r="D36" i="56"/>
  <c r="C36" i="56"/>
  <c r="AC25" i="56"/>
  <c r="AC24" i="56"/>
  <c r="AC22" i="56"/>
  <c r="AC26" i="56" s="1"/>
  <c r="AG9" i="56"/>
  <c r="AF9" i="56"/>
  <c r="AE9" i="56"/>
  <c r="AD9" i="56"/>
  <c r="AG10" i="56" s="1"/>
  <c r="B1" i="56"/>
  <c r="H61" i="57"/>
  <c r="G61" i="57"/>
  <c r="C47" i="57"/>
  <c r="AC45" i="57"/>
  <c r="W44" i="57"/>
  <c r="AC16" i="57" s="1"/>
  <c r="I44" i="57"/>
  <c r="H38" i="57" s="1"/>
  <c r="AC15" i="57" s="1"/>
  <c r="V36" i="57"/>
  <c r="U36" i="57"/>
  <c r="T36" i="57"/>
  <c r="AC23" i="57" s="1"/>
  <c r="S36" i="57"/>
  <c r="R36" i="57"/>
  <c r="Q36" i="57"/>
  <c r="P36" i="57"/>
  <c r="O36" i="57"/>
  <c r="N36" i="57"/>
  <c r="M36" i="57"/>
  <c r="AC22" i="57" s="1"/>
  <c r="L36" i="57"/>
  <c r="K36" i="57"/>
  <c r="J36" i="57"/>
  <c r="I36" i="57"/>
  <c r="H36" i="57"/>
  <c r="G36" i="57"/>
  <c r="F36" i="57"/>
  <c r="E36" i="57"/>
  <c r="D36" i="57"/>
  <c r="AC14" i="57" s="1"/>
  <c r="AC18" i="57" s="1"/>
  <c r="C36" i="57"/>
  <c r="AC25" i="57"/>
  <c r="AC24" i="57"/>
  <c r="AC17" i="57"/>
  <c r="AG9" i="57"/>
  <c r="AF9" i="57"/>
  <c r="AE9" i="57"/>
  <c r="AD9" i="57"/>
  <c r="AG10" i="57" s="1"/>
  <c r="B1" i="57"/>
  <c r="H61" i="58"/>
  <c r="G61" i="58"/>
  <c r="C47" i="58"/>
  <c r="AC45" i="58"/>
  <c r="AC17" i="58" s="1"/>
  <c r="W44" i="58"/>
  <c r="I44" i="58"/>
  <c r="H38" i="58"/>
  <c r="V36" i="58"/>
  <c r="AC23" i="58" s="1"/>
  <c r="U36" i="58"/>
  <c r="T36" i="58"/>
  <c r="S36" i="58"/>
  <c r="R36" i="58"/>
  <c r="Q36" i="58"/>
  <c r="P36" i="58"/>
  <c r="O36" i="58"/>
  <c r="N36" i="58"/>
  <c r="M36" i="58"/>
  <c r="L36" i="58"/>
  <c r="K36" i="58"/>
  <c r="J36" i="58"/>
  <c r="I36" i="58"/>
  <c r="H36" i="58"/>
  <c r="G36" i="58"/>
  <c r="F36" i="58"/>
  <c r="AC14" i="58" s="1"/>
  <c r="AC18" i="58" s="1"/>
  <c r="E36" i="58"/>
  <c r="D36" i="58"/>
  <c r="C36" i="58"/>
  <c r="AC25" i="58"/>
  <c r="AC24" i="58"/>
  <c r="AC22" i="58"/>
  <c r="AC16" i="58"/>
  <c r="AC15" i="58"/>
  <c r="AG9" i="58"/>
  <c r="AF9" i="58"/>
  <c r="AE9" i="58"/>
  <c r="AD9" i="58"/>
  <c r="AG10" i="58" s="1"/>
  <c r="B1" i="58"/>
  <c r="H61" i="59"/>
  <c r="G61" i="59"/>
  <c r="C47" i="59"/>
  <c r="AC45" i="59"/>
  <c r="W44" i="59"/>
  <c r="AC16" i="59" s="1"/>
  <c r="I44" i="59"/>
  <c r="H38" i="59" s="1"/>
  <c r="AC15" i="59" s="1"/>
  <c r="V36" i="59"/>
  <c r="U36" i="59"/>
  <c r="T36" i="59"/>
  <c r="AC23" i="59" s="1"/>
  <c r="S36" i="59"/>
  <c r="R36" i="59"/>
  <c r="Q36" i="59"/>
  <c r="P36" i="59"/>
  <c r="O36" i="59"/>
  <c r="N36" i="59"/>
  <c r="M36" i="59"/>
  <c r="AC22" i="59" s="1"/>
  <c r="L36" i="59"/>
  <c r="K36" i="59"/>
  <c r="J36" i="59"/>
  <c r="I36" i="59"/>
  <c r="H36" i="59"/>
  <c r="G36" i="59"/>
  <c r="F36" i="59"/>
  <c r="E36" i="59"/>
  <c r="D36" i="59"/>
  <c r="AC14" i="59" s="1"/>
  <c r="AC18" i="59" s="1"/>
  <c r="C36" i="59"/>
  <c r="AC24" i="59"/>
  <c r="AC17" i="59"/>
  <c r="AG9" i="59"/>
  <c r="AF9" i="59"/>
  <c r="AE9" i="59"/>
  <c r="AD9" i="59"/>
  <c r="AG10" i="59" s="1"/>
  <c r="B1" i="59"/>
  <c r="H61" i="60"/>
  <c r="AC24" i="60" s="1"/>
  <c r="G61" i="60"/>
  <c r="C47" i="60"/>
  <c r="AC45" i="60"/>
  <c r="AC17" i="60" s="1"/>
  <c r="W44" i="60"/>
  <c r="I44" i="60"/>
  <c r="H38" i="60"/>
  <c r="V36" i="60"/>
  <c r="U36" i="60"/>
  <c r="AC23" i="60" s="1"/>
  <c r="T36" i="60"/>
  <c r="S36" i="60"/>
  <c r="R36" i="60"/>
  <c r="Q36" i="60"/>
  <c r="P36" i="60"/>
  <c r="O36" i="60"/>
  <c r="N36" i="60"/>
  <c r="M36" i="60"/>
  <c r="L36" i="60"/>
  <c r="K36" i="60"/>
  <c r="J36" i="60"/>
  <c r="I36" i="60"/>
  <c r="H36" i="60"/>
  <c r="G36" i="60"/>
  <c r="F36" i="60"/>
  <c r="AC14" i="60" s="1"/>
  <c r="AC18" i="60" s="1"/>
  <c r="E36" i="60"/>
  <c r="D36" i="60"/>
  <c r="C36" i="60"/>
  <c r="AC25" i="60"/>
  <c r="AC22" i="60"/>
  <c r="AC26" i="60" s="1"/>
  <c r="AC16" i="60"/>
  <c r="AC15" i="60"/>
  <c r="AG9" i="60"/>
  <c r="AF9" i="60"/>
  <c r="AE9" i="60"/>
  <c r="AD9" i="60"/>
  <c r="AG10" i="60" s="1"/>
  <c r="B1" i="60"/>
  <c r="H61" i="61"/>
  <c r="AC24" i="61" s="1"/>
  <c r="G61" i="61"/>
  <c r="C47" i="61"/>
  <c r="H38" i="61" s="1"/>
  <c r="AC15" i="61" s="1"/>
  <c r="AC45" i="61"/>
  <c r="AC17" i="61" s="1"/>
  <c r="W44" i="61"/>
  <c r="I44" i="61"/>
  <c r="V36" i="61"/>
  <c r="AC23" i="61" s="1"/>
  <c r="U36" i="61"/>
  <c r="T36" i="61"/>
  <c r="S36" i="61"/>
  <c r="R36" i="61"/>
  <c r="Q36" i="61"/>
  <c r="P36" i="61"/>
  <c r="O36" i="61"/>
  <c r="N36" i="61"/>
  <c r="M36" i="61"/>
  <c r="L36" i="61"/>
  <c r="K36" i="61"/>
  <c r="J36" i="61"/>
  <c r="I36" i="61"/>
  <c r="H36" i="61"/>
  <c r="G36" i="61"/>
  <c r="F36" i="61"/>
  <c r="E36" i="61"/>
  <c r="D36" i="61"/>
  <c r="C36" i="61"/>
  <c r="AC14" i="61" s="1"/>
  <c r="AC18" i="61" s="1"/>
  <c r="AC25" i="61"/>
  <c r="AC22" i="61"/>
  <c r="AC16" i="61"/>
  <c r="AG9" i="61"/>
  <c r="AF9" i="61"/>
  <c r="AE9" i="61"/>
  <c r="AD9" i="61"/>
  <c r="AG10" i="61" s="1"/>
  <c r="B1" i="61"/>
  <c r="H61" i="62"/>
  <c r="G61" i="62"/>
  <c r="C47" i="62"/>
  <c r="AC45" i="62"/>
  <c r="W44" i="62"/>
  <c r="AC16" i="62" s="1"/>
  <c r="I44" i="62"/>
  <c r="H38" i="62" s="1"/>
  <c r="AC15" i="62" s="1"/>
  <c r="V36" i="62"/>
  <c r="U36" i="62"/>
  <c r="T36" i="62"/>
  <c r="AC23" i="62" s="1"/>
  <c r="S36" i="62"/>
  <c r="R36" i="62"/>
  <c r="Q36" i="62"/>
  <c r="P36" i="62"/>
  <c r="AC22" i="62" s="1"/>
  <c r="AC26" i="62" s="1"/>
  <c r="O36" i="62"/>
  <c r="N36" i="62"/>
  <c r="M36" i="62"/>
  <c r="L36" i="62"/>
  <c r="K36" i="62"/>
  <c r="J36" i="62"/>
  <c r="I36" i="62"/>
  <c r="H36" i="62"/>
  <c r="G36" i="62"/>
  <c r="F36" i="62"/>
  <c r="E36" i="62"/>
  <c r="D36" i="62"/>
  <c r="AC14" i="62" s="1"/>
  <c r="AC18" i="62" s="1"/>
  <c r="C36" i="62"/>
  <c r="AC25" i="62"/>
  <c r="AC24" i="62"/>
  <c r="AC17" i="62"/>
  <c r="AG9" i="62"/>
  <c r="AF9" i="62"/>
  <c r="AE9" i="62"/>
  <c r="AD9" i="62"/>
  <c r="AG10" i="62" s="1"/>
  <c r="B1" i="62"/>
  <c r="H61" i="63"/>
  <c r="G61" i="63"/>
  <c r="C47" i="63"/>
  <c r="H38" i="63" s="1"/>
  <c r="AC15" i="63" s="1"/>
  <c r="AC45" i="63"/>
  <c r="AC17" i="63" s="1"/>
  <c r="W44" i="63"/>
  <c r="I44" i="63"/>
  <c r="V36" i="63"/>
  <c r="AC23" i="63" s="1"/>
  <c r="U36" i="63"/>
  <c r="T36" i="63"/>
  <c r="S36" i="63"/>
  <c r="R36" i="63"/>
  <c r="Q36" i="63"/>
  <c r="P36" i="63"/>
  <c r="O36" i="63"/>
  <c r="N36" i="63"/>
  <c r="M36" i="63"/>
  <c r="L36" i="63"/>
  <c r="K36" i="63"/>
  <c r="J36" i="63"/>
  <c r="I36" i="63"/>
  <c r="H36" i="63"/>
  <c r="G36" i="63"/>
  <c r="F36" i="63"/>
  <c r="E36" i="63"/>
  <c r="D36" i="63"/>
  <c r="C36" i="63"/>
  <c r="AC14" i="63" s="1"/>
  <c r="AC18" i="63" s="1"/>
  <c r="AC25" i="63"/>
  <c r="AC24" i="63"/>
  <c r="AC22" i="63"/>
  <c r="AC26" i="63" s="1"/>
  <c r="AC16" i="63"/>
  <c r="AG9" i="63"/>
  <c r="AF9" i="63"/>
  <c r="AE9" i="63"/>
  <c r="AD9" i="63"/>
  <c r="AG10" i="63" s="1"/>
  <c r="B1" i="63"/>
  <c r="H61" i="64"/>
  <c r="G61" i="64"/>
  <c r="C47" i="64"/>
  <c r="AC45" i="64"/>
  <c r="W44" i="64"/>
  <c r="AC16" i="64" s="1"/>
  <c r="I44" i="64"/>
  <c r="H38" i="64" s="1"/>
  <c r="AC15" i="64" s="1"/>
  <c r="V36" i="64"/>
  <c r="U36" i="64"/>
  <c r="T36" i="64"/>
  <c r="AC23" i="64" s="1"/>
  <c r="S36" i="64"/>
  <c r="R36" i="64"/>
  <c r="Q36" i="64"/>
  <c r="P36" i="64"/>
  <c r="O36" i="64"/>
  <c r="N36" i="64"/>
  <c r="M36" i="64"/>
  <c r="AC22" i="64" s="1"/>
  <c r="L36" i="64"/>
  <c r="K36" i="64"/>
  <c r="J36" i="64"/>
  <c r="I36" i="64"/>
  <c r="H36" i="64"/>
  <c r="G36" i="64"/>
  <c r="F36" i="64"/>
  <c r="E36" i="64"/>
  <c r="D36" i="64"/>
  <c r="AC14" i="64" s="1"/>
  <c r="C36" i="64"/>
  <c r="AC25" i="64"/>
  <c r="AC24" i="64"/>
  <c r="AC17" i="64"/>
  <c r="AG9" i="64"/>
  <c r="AF9" i="64"/>
  <c r="AE9" i="64"/>
  <c r="AD9" i="64"/>
  <c r="AG10" i="64" s="1"/>
  <c r="B1" i="64"/>
  <c r="H61" i="65"/>
  <c r="AC24" i="65" s="1"/>
  <c r="G61" i="65"/>
  <c r="C47" i="65"/>
  <c r="AC45" i="65"/>
  <c r="AC17" i="65" s="1"/>
  <c r="W44" i="65"/>
  <c r="AC16" i="65" s="1"/>
  <c r="I44" i="65"/>
  <c r="H38" i="65" s="1"/>
  <c r="AC15" i="65" s="1"/>
  <c r="V36" i="65"/>
  <c r="U36" i="65"/>
  <c r="AC23" i="65" s="1"/>
  <c r="T36" i="65"/>
  <c r="S36" i="65"/>
  <c r="R36" i="65"/>
  <c r="Q36" i="65"/>
  <c r="P36" i="65"/>
  <c r="O36" i="65"/>
  <c r="N36" i="65"/>
  <c r="M36" i="65"/>
  <c r="L36" i="65"/>
  <c r="K36" i="65"/>
  <c r="J36" i="65"/>
  <c r="I36" i="65"/>
  <c r="H36" i="65"/>
  <c r="G36" i="65"/>
  <c r="F36" i="65"/>
  <c r="AC14" i="65" s="1"/>
  <c r="E36" i="65"/>
  <c r="D36" i="65"/>
  <c r="C36" i="65"/>
  <c r="AC25" i="65"/>
  <c r="AC22" i="65"/>
  <c r="AG9" i="65"/>
  <c r="AF9" i="65"/>
  <c r="AE9" i="65"/>
  <c r="AD9" i="65"/>
  <c r="AG10" i="65" s="1"/>
  <c r="B1" i="65"/>
  <c r="AC23" i="35" l="1"/>
  <c r="AC26" i="35" s="1"/>
  <c r="AC18" i="35"/>
  <c r="AC26" i="38"/>
  <c r="AC18" i="38"/>
  <c r="AC18" i="39"/>
  <c r="AC26" i="40"/>
  <c r="AC18" i="40"/>
  <c r="AC18" i="41"/>
  <c r="AC26" i="42"/>
  <c r="AC18" i="43"/>
  <c r="AC18" i="44"/>
  <c r="AC26" i="44"/>
  <c r="AC18" i="45"/>
  <c r="AC18" i="46"/>
  <c r="AC18" i="47"/>
  <c r="AC18" i="49"/>
  <c r="AC18" i="50"/>
  <c r="AC18" i="51"/>
  <c r="AC18" i="52"/>
  <c r="AC18" i="53"/>
  <c r="AC18" i="54"/>
  <c r="AC18" i="56"/>
  <c r="AC26" i="57"/>
  <c r="AC26" i="58"/>
  <c r="AC25" i="59"/>
  <c r="AC26" i="59" s="1"/>
  <c r="AC26" i="61"/>
  <c r="AC18" i="64"/>
  <c r="AC26" i="64"/>
  <c r="AC26" i="65"/>
  <c r="AC18" i="65"/>
  <c r="D31" i="81"/>
  <c r="D30" i="81"/>
  <c r="D29" i="81"/>
  <c r="D28" i="81"/>
  <c r="D27" i="81"/>
  <c r="D26" i="81"/>
  <c r="D25" i="81"/>
  <c r="D24" i="81"/>
  <c r="D23" i="81"/>
  <c r="D22" i="81"/>
  <c r="D21" i="81"/>
  <c r="D20" i="81"/>
  <c r="D19" i="81"/>
  <c r="D18" i="81"/>
  <c r="D17" i="81"/>
  <c r="D16" i="81"/>
  <c r="D15" i="81"/>
  <c r="D14" i="81"/>
  <c r="D13" i="81"/>
  <c r="D12" i="81"/>
  <c r="D11" i="81"/>
  <c r="D10" i="81"/>
  <c r="D9" i="81"/>
  <c r="D8" i="81"/>
  <c r="D7" i="81"/>
  <c r="D6" i="81"/>
  <c r="D5" i="81"/>
  <c r="D4" i="81"/>
  <c r="D3" i="81"/>
  <c r="D2" i="81"/>
  <c r="D61" i="81"/>
  <c r="D60" i="81"/>
  <c r="D59" i="81"/>
  <c r="D58" i="81"/>
  <c r="D57" i="81"/>
  <c r="D56" i="81"/>
  <c r="D55" i="81"/>
  <c r="D54" i="81"/>
  <c r="D53" i="81"/>
  <c r="D52" i="81"/>
  <c r="D51" i="81"/>
  <c r="D50" i="81"/>
  <c r="D49" i="81"/>
  <c r="D48" i="81"/>
  <c r="D47" i="81"/>
  <c r="D46" i="81"/>
  <c r="D45" i="81"/>
  <c r="D44" i="81"/>
  <c r="D43" i="81"/>
  <c r="D42" i="81"/>
  <c r="D41" i="81"/>
  <c r="D40" i="81"/>
  <c r="D39" i="81"/>
  <c r="D38" i="81"/>
  <c r="D37" i="81"/>
  <c r="D36" i="81"/>
  <c r="D35" i="81"/>
  <c r="D34" i="81"/>
  <c r="D33" i="81"/>
  <c r="D32" i="81"/>
  <c r="D91" i="81"/>
  <c r="D90" i="81"/>
  <c r="D89" i="81"/>
  <c r="D88" i="81"/>
  <c r="D87" i="81"/>
  <c r="D86" i="81"/>
  <c r="D85" i="81"/>
  <c r="D84" i="81"/>
  <c r="D83" i="81"/>
  <c r="D82" i="81"/>
  <c r="D81" i="81"/>
  <c r="D80" i="81"/>
  <c r="D79" i="81"/>
  <c r="D78" i="81"/>
  <c r="D77" i="81"/>
  <c r="D76" i="81"/>
  <c r="D75" i="81"/>
  <c r="D74" i="81"/>
  <c r="D73" i="81"/>
  <c r="D72" i="81"/>
  <c r="D71" i="81"/>
  <c r="D70" i="81"/>
  <c r="D69" i="81"/>
  <c r="D68" i="81"/>
  <c r="D67" i="81"/>
  <c r="D66" i="81"/>
  <c r="D65" i="81"/>
  <c r="D64" i="81"/>
  <c r="D63" i="81"/>
  <c r="D62" i="81"/>
  <c r="D121" i="81"/>
  <c r="D120" i="81"/>
  <c r="D119" i="81"/>
  <c r="D118" i="81"/>
  <c r="D117" i="81"/>
  <c r="D116" i="81"/>
  <c r="D115" i="81"/>
  <c r="D114" i="81"/>
  <c r="D113" i="81"/>
  <c r="D112" i="81"/>
  <c r="D111" i="81"/>
  <c r="D110" i="81"/>
  <c r="D109" i="81"/>
  <c r="D108" i="81"/>
  <c r="D107" i="81"/>
  <c r="D106" i="81"/>
  <c r="D105" i="81"/>
  <c r="D104" i="81"/>
  <c r="D103" i="81"/>
  <c r="D102" i="81"/>
  <c r="D101" i="81"/>
  <c r="D100" i="81"/>
  <c r="D99" i="81"/>
  <c r="D98" i="81"/>
  <c r="D97" i="81"/>
  <c r="D96" i="81"/>
  <c r="D95" i="81"/>
  <c r="D94" i="81"/>
  <c r="D93" i="81"/>
  <c r="D92" i="81"/>
  <c r="D151" i="81"/>
  <c r="D150" i="81"/>
  <c r="D149" i="81"/>
  <c r="D148" i="81"/>
  <c r="D147" i="81"/>
  <c r="D146" i="81"/>
  <c r="D145" i="81"/>
  <c r="D144" i="81"/>
  <c r="D143" i="81"/>
  <c r="D142" i="81"/>
  <c r="D141" i="81"/>
  <c r="D140" i="81"/>
  <c r="D139" i="81"/>
  <c r="D138" i="81"/>
  <c r="D137" i="81"/>
  <c r="D136" i="81"/>
  <c r="D135" i="81"/>
  <c r="D134" i="81"/>
  <c r="D133" i="81"/>
  <c r="D132" i="81"/>
  <c r="D131" i="81"/>
  <c r="D130" i="81"/>
  <c r="D129" i="81"/>
  <c r="D128" i="81"/>
  <c r="D127" i="81"/>
  <c r="D126" i="81"/>
  <c r="D125" i="81"/>
  <c r="D124" i="81"/>
  <c r="D123" i="81"/>
  <c r="D122" i="81"/>
  <c r="D181" i="81"/>
  <c r="D180" i="81"/>
  <c r="D179" i="81"/>
  <c r="D178" i="81"/>
  <c r="D177" i="81"/>
  <c r="D176" i="81"/>
  <c r="D175" i="81"/>
  <c r="D174" i="81"/>
  <c r="D173" i="81"/>
  <c r="D172" i="81"/>
  <c r="D171" i="81"/>
  <c r="D170" i="81"/>
  <c r="D169" i="81"/>
  <c r="D168" i="81"/>
  <c r="D167" i="81"/>
  <c r="D166" i="81"/>
  <c r="D165" i="81"/>
  <c r="D164" i="81"/>
  <c r="D163" i="81"/>
  <c r="D162" i="81"/>
  <c r="D161" i="81"/>
  <c r="D160" i="81"/>
  <c r="D159" i="81"/>
  <c r="D158" i="81"/>
  <c r="D157" i="81"/>
  <c r="D156" i="81"/>
  <c r="D155" i="81"/>
  <c r="D154" i="81"/>
  <c r="D153" i="81"/>
  <c r="D152" i="81"/>
  <c r="D211" i="81"/>
  <c r="D210" i="81"/>
  <c r="D209" i="81"/>
  <c r="D208" i="81"/>
  <c r="D207" i="81"/>
  <c r="D206" i="81"/>
  <c r="D205" i="81"/>
  <c r="D204" i="81"/>
  <c r="D203" i="81"/>
  <c r="D202" i="81"/>
  <c r="D201" i="81"/>
  <c r="D200" i="81"/>
  <c r="D199" i="81"/>
  <c r="D198" i="81"/>
  <c r="D197" i="81"/>
  <c r="D196" i="81"/>
  <c r="D195" i="81"/>
  <c r="D194" i="81"/>
  <c r="D193" i="81"/>
  <c r="D192" i="81"/>
  <c r="D191" i="81"/>
  <c r="D190" i="81"/>
  <c r="D189" i="81"/>
  <c r="D188" i="81"/>
  <c r="D187" i="81"/>
  <c r="D186" i="81"/>
  <c r="D185" i="81"/>
  <c r="D184" i="81"/>
  <c r="D183" i="81"/>
  <c r="D182" i="81"/>
  <c r="D241" i="81"/>
  <c r="D240" i="81"/>
  <c r="D239" i="81"/>
  <c r="D238" i="81"/>
  <c r="D237" i="81"/>
  <c r="D236" i="81"/>
  <c r="D235" i="81"/>
  <c r="D234" i="81"/>
  <c r="D233" i="81"/>
  <c r="D232" i="81"/>
  <c r="D231" i="81"/>
  <c r="D230" i="81"/>
  <c r="D229" i="81"/>
  <c r="D228" i="81"/>
  <c r="D227" i="81"/>
  <c r="D226" i="81"/>
  <c r="D225" i="81"/>
  <c r="D224" i="81"/>
  <c r="D223" i="81"/>
  <c r="D222" i="81"/>
  <c r="D221" i="81"/>
  <c r="D220" i="81"/>
  <c r="D219" i="81"/>
  <c r="D218" i="81"/>
  <c r="D217" i="81"/>
  <c r="D216" i="81"/>
  <c r="D215" i="81"/>
  <c r="D214" i="81"/>
  <c r="D213" i="81"/>
  <c r="D212" i="81"/>
  <c r="D271" i="81"/>
  <c r="D270" i="81"/>
  <c r="D269" i="81"/>
  <c r="D268" i="81"/>
  <c r="D267" i="81"/>
  <c r="D266" i="81"/>
  <c r="D265" i="81"/>
  <c r="D264" i="81"/>
  <c r="D263" i="81"/>
  <c r="D262" i="81"/>
  <c r="D261" i="81"/>
  <c r="D260" i="81"/>
  <c r="D259" i="81"/>
  <c r="D258" i="81"/>
  <c r="D257" i="81"/>
  <c r="D256" i="81"/>
  <c r="D255" i="81"/>
  <c r="D254" i="81"/>
  <c r="D253" i="81"/>
  <c r="D252" i="81"/>
  <c r="D251" i="81"/>
  <c r="D250" i="81"/>
  <c r="D249" i="81"/>
  <c r="D248" i="81"/>
  <c r="D247" i="81"/>
  <c r="D246" i="81"/>
  <c r="D245" i="81"/>
  <c r="D244" i="81"/>
  <c r="D243" i="81"/>
  <c r="D242" i="81"/>
  <c r="D301" i="81"/>
  <c r="D300" i="81"/>
  <c r="D299" i="81"/>
  <c r="D298" i="81"/>
  <c r="D297" i="81"/>
  <c r="D296" i="81"/>
  <c r="D295" i="81"/>
  <c r="D294" i="81"/>
  <c r="D293" i="81"/>
  <c r="D292" i="81"/>
  <c r="D291" i="81"/>
  <c r="D290" i="81"/>
  <c r="D289" i="81"/>
  <c r="D288" i="81"/>
  <c r="D287" i="81"/>
  <c r="D286" i="81"/>
  <c r="D285" i="81"/>
  <c r="D284" i="81"/>
  <c r="D283" i="81"/>
  <c r="D282" i="81"/>
  <c r="D281" i="81"/>
  <c r="D280" i="81"/>
  <c r="D279" i="81"/>
  <c r="D278" i="81"/>
  <c r="D277" i="81"/>
  <c r="D276" i="81"/>
  <c r="D275" i="81"/>
  <c r="D274" i="81"/>
  <c r="D273" i="81"/>
  <c r="D272" i="81"/>
  <c r="D331" i="81"/>
  <c r="D330" i="81"/>
  <c r="D329" i="81"/>
  <c r="D328" i="81"/>
  <c r="D327" i="81"/>
  <c r="D326" i="81"/>
  <c r="D325" i="81"/>
  <c r="D324" i="81"/>
  <c r="D323" i="81"/>
  <c r="D322" i="81"/>
  <c r="D321" i="81"/>
  <c r="D320" i="81"/>
  <c r="D319" i="81"/>
  <c r="D318" i="81"/>
  <c r="D317" i="81"/>
  <c r="D316" i="81"/>
  <c r="D315" i="81"/>
  <c r="D314" i="81"/>
  <c r="D313" i="81"/>
  <c r="D312" i="81"/>
  <c r="D311" i="81"/>
  <c r="D310" i="81"/>
  <c r="D309" i="81"/>
  <c r="D308" i="81"/>
  <c r="D307" i="81"/>
  <c r="D306" i="81"/>
  <c r="D305" i="81"/>
  <c r="D304" i="81"/>
  <c r="D303" i="81"/>
  <c r="D302" i="81"/>
  <c r="D361" i="81"/>
  <c r="D360" i="81"/>
  <c r="D359" i="81"/>
  <c r="D358" i="81"/>
  <c r="D357" i="81"/>
  <c r="D356" i="81"/>
  <c r="D355" i="81"/>
  <c r="D354" i="81"/>
  <c r="D353" i="81"/>
  <c r="D352" i="81"/>
  <c r="D351" i="81"/>
  <c r="D350" i="81"/>
  <c r="D349" i="81"/>
  <c r="D348" i="81"/>
  <c r="D347" i="81"/>
  <c r="D346" i="81"/>
  <c r="D345" i="81"/>
  <c r="D344" i="81"/>
  <c r="D343" i="81"/>
  <c r="D342" i="81"/>
  <c r="D341" i="81"/>
  <c r="D340" i="81"/>
  <c r="D339" i="81"/>
  <c r="D338" i="81"/>
  <c r="D337" i="81"/>
  <c r="D336" i="81"/>
  <c r="D335" i="81"/>
  <c r="D334" i="81"/>
  <c r="D333" i="81"/>
  <c r="D332" i="81"/>
  <c r="D391" i="81"/>
  <c r="D390" i="81"/>
  <c r="D389" i="81"/>
  <c r="D388" i="81"/>
  <c r="D387" i="81"/>
  <c r="D386" i="81"/>
  <c r="D385" i="81"/>
  <c r="D384" i="81"/>
  <c r="D383" i="81"/>
  <c r="D382" i="81"/>
  <c r="D381" i="81"/>
  <c r="D380" i="81"/>
  <c r="D379" i="81"/>
  <c r="D378" i="81"/>
  <c r="D377" i="81"/>
  <c r="D376" i="81"/>
  <c r="D375" i="81"/>
  <c r="D374" i="81"/>
  <c r="D373" i="81"/>
  <c r="D372" i="81"/>
  <c r="D371" i="81"/>
  <c r="D370" i="81"/>
  <c r="D369" i="81"/>
  <c r="D368" i="81"/>
  <c r="D367" i="81"/>
  <c r="D366" i="81"/>
  <c r="D365" i="81"/>
  <c r="D364" i="81"/>
  <c r="D363" i="81"/>
  <c r="D362" i="81"/>
  <c r="D421" i="81"/>
  <c r="D420" i="81"/>
  <c r="D419" i="81"/>
  <c r="D418" i="81"/>
  <c r="D417" i="81"/>
  <c r="D416" i="81"/>
  <c r="D415" i="81"/>
  <c r="D414" i="81"/>
  <c r="D413" i="81"/>
  <c r="D412" i="81"/>
  <c r="D411" i="81"/>
  <c r="D410" i="81"/>
  <c r="D409" i="81"/>
  <c r="D408" i="81"/>
  <c r="D407" i="81"/>
  <c r="D406" i="81"/>
  <c r="D405" i="81"/>
  <c r="D404" i="81"/>
  <c r="D403" i="81"/>
  <c r="D402" i="81"/>
  <c r="D401" i="81"/>
  <c r="D400" i="81"/>
  <c r="D399" i="81"/>
  <c r="D398" i="81"/>
  <c r="D397" i="81"/>
  <c r="D396" i="81"/>
  <c r="D395" i="81"/>
  <c r="D394" i="81"/>
  <c r="D393" i="81"/>
  <c r="D392" i="81"/>
  <c r="D451" i="81"/>
  <c r="D450" i="81"/>
  <c r="D449" i="81"/>
  <c r="D448" i="81"/>
  <c r="D447" i="81"/>
  <c r="D446" i="81"/>
  <c r="D445" i="81"/>
  <c r="D444" i="81"/>
  <c r="D443" i="81"/>
  <c r="D442" i="81"/>
  <c r="D441" i="81"/>
  <c r="D440" i="81"/>
  <c r="D439" i="81"/>
  <c r="D438" i="81"/>
  <c r="D437" i="81"/>
  <c r="D436" i="81"/>
  <c r="D435" i="81"/>
  <c r="D434" i="81"/>
  <c r="D433" i="81"/>
  <c r="D432" i="81"/>
  <c r="D431" i="81"/>
  <c r="D430" i="81"/>
  <c r="D429" i="81"/>
  <c r="D428" i="81"/>
  <c r="D427" i="81"/>
  <c r="D426" i="81"/>
  <c r="D425" i="81"/>
  <c r="D424" i="81"/>
  <c r="D423" i="81"/>
  <c r="D422" i="81"/>
  <c r="D481" i="81"/>
  <c r="D480" i="81"/>
  <c r="D479" i="81"/>
  <c r="D478" i="81"/>
  <c r="D477" i="81"/>
  <c r="D476" i="81"/>
  <c r="D475" i="81"/>
  <c r="D474" i="81"/>
  <c r="D473" i="81"/>
  <c r="D472" i="81"/>
  <c r="D471" i="81"/>
  <c r="D470" i="81"/>
  <c r="D469" i="81"/>
  <c r="D468" i="81"/>
  <c r="D467" i="81"/>
  <c r="D466" i="81"/>
  <c r="D465" i="81"/>
  <c r="D464" i="81"/>
  <c r="D463" i="81"/>
  <c r="D462" i="81"/>
  <c r="D461" i="81"/>
  <c r="D460" i="81"/>
  <c r="D459" i="81"/>
  <c r="D458" i="81"/>
  <c r="D457" i="81"/>
  <c r="D456" i="81"/>
  <c r="D455" i="81"/>
  <c r="D454" i="81"/>
  <c r="D453" i="81"/>
  <c r="D452" i="81"/>
  <c r="D511" i="81"/>
  <c r="D510" i="81"/>
  <c r="D509" i="81"/>
  <c r="D508" i="81"/>
  <c r="D507" i="81"/>
  <c r="D506" i="81"/>
  <c r="D505" i="81"/>
  <c r="D504" i="81"/>
  <c r="D503" i="81"/>
  <c r="D502" i="81"/>
  <c r="D501" i="81"/>
  <c r="D500" i="81"/>
  <c r="D499" i="81"/>
  <c r="D498" i="81"/>
  <c r="D497" i="81"/>
  <c r="D496" i="81"/>
  <c r="D495" i="81"/>
  <c r="D494" i="81"/>
  <c r="D493" i="81"/>
  <c r="D492" i="81"/>
  <c r="D491" i="81"/>
  <c r="D490" i="81"/>
  <c r="D489" i="81"/>
  <c r="D488" i="81"/>
  <c r="D487" i="81"/>
  <c r="D486" i="81"/>
  <c r="D485" i="81"/>
  <c r="D484" i="81"/>
  <c r="D483" i="81"/>
  <c r="D482" i="81"/>
  <c r="D541" i="81"/>
  <c r="D540" i="81"/>
  <c r="D539" i="81"/>
  <c r="D538" i="81"/>
  <c r="D537" i="81"/>
  <c r="D536" i="81"/>
  <c r="D535" i="81"/>
  <c r="D534" i="81"/>
  <c r="D533" i="81"/>
  <c r="D532" i="81"/>
  <c r="D531" i="81"/>
  <c r="D530" i="81"/>
  <c r="D529" i="81"/>
  <c r="D528" i="81"/>
  <c r="D527" i="81"/>
  <c r="D526" i="81"/>
  <c r="D525" i="81"/>
  <c r="D524" i="81"/>
  <c r="D523" i="81"/>
  <c r="D522" i="81"/>
  <c r="D521" i="81"/>
  <c r="D520" i="81"/>
  <c r="D519" i="81"/>
  <c r="D518" i="81"/>
  <c r="D517" i="81"/>
  <c r="D516" i="81"/>
  <c r="D515" i="81"/>
  <c r="D514" i="81"/>
  <c r="D513" i="81"/>
  <c r="D512" i="81"/>
  <c r="D571" i="81"/>
  <c r="D570" i="81"/>
  <c r="D569" i="81"/>
  <c r="D568" i="81"/>
  <c r="D567" i="81"/>
  <c r="D566" i="81"/>
  <c r="D565" i="81"/>
  <c r="D564" i="81"/>
  <c r="D563" i="81"/>
  <c r="D562" i="81"/>
  <c r="D561" i="81"/>
  <c r="D560" i="81"/>
  <c r="D559" i="81"/>
  <c r="D558" i="81"/>
  <c r="D557" i="81"/>
  <c r="D556" i="81"/>
  <c r="D555" i="81"/>
  <c r="D554" i="81"/>
  <c r="D553" i="81"/>
  <c r="D552" i="81"/>
  <c r="D551" i="81"/>
  <c r="D550" i="81"/>
  <c r="D549" i="81"/>
  <c r="D548" i="81"/>
  <c r="D547" i="81"/>
  <c r="D546" i="81"/>
  <c r="D545" i="81"/>
  <c r="D544" i="81"/>
  <c r="D543" i="81"/>
  <c r="D542" i="81"/>
  <c r="D601" i="81"/>
  <c r="D600" i="81"/>
  <c r="D599" i="81"/>
  <c r="D598" i="81"/>
  <c r="D597" i="81"/>
  <c r="D596" i="81"/>
  <c r="D595" i="81"/>
  <c r="D594" i="81"/>
  <c r="D593" i="81"/>
  <c r="D592" i="81"/>
  <c r="D591" i="81"/>
  <c r="D590" i="81"/>
  <c r="D589" i="81"/>
  <c r="D588" i="81"/>
  <c r="D587" i="81"/>
  <c r="D586" i="81"/>
  <c r="D585" i="81"/>
  <c r="D584" i="81"/>
  <c r="D583" i="81"/>
  <c r="D582" i="81"/>
  <c r="D581" i="81"/>
  <c r="D580" i="81"/>
  <c r="D579" i="81"/>
  <c r="D578" i="81"/>
  <c r="D577" i="81"/>
  <c r="D576" i="81"/>
  <c r="D575" i="81"/>
  <c r="D574" i="81"/>
  <c r="D573" i="81"/>
  <c r="D572" i="81"/>
  <c r="D631" i="81"/>
  <c r="D630" i="81"/>
  <c r="D629" i="81"/>
  <c r="D628" i="81"/>
  <c r="D627" i="81"/>
  <c r="D626" i="81"/>
  <c r="D625" i="81"/>
  <c r="D624" i="81"/>
  <c r="D623" i="81"/>
  <c r="D622" i="81"/>
  <c r="D621" i="81"/>
  <c r="D620" i="81"/>
  <c r="D619" i="81"/>
  <c r="D618" i="81"/>
  <c r="D617" i="81"/>
  <c r="D616" i="81"/>
  <c r="D615" i="81"/>
  <c r="D614" i="81"/>
  <c r="D613" i="81"/>
  <c r="D612" i="81"/>
  <c r="D611" i="81"/>
  <c r="D610" i="81"/>
  <c r="D609" i="81"/>
  <c r="D608" i="81"/>
  <c r="D607" i="81"/>
  <c r="D606" i="81"/>
  <c r="D605" i="81"/>
  <c r="D604" i="81"/>
  <c r="D603" i="81"/>
  <c r="D602" i="81"/>
  <c r="D661" i="81"/>
  <c r="D660" i="81"/>
  <c r="D659" i="81"/>
  <c r="D658" i="81"/>
  <c r="D657" i="81"/>
  <c r="D656" i="81"/>
  <c r="D655" i="81"/>
  <c r="D654" i="81"/>
  <c r="D653" i="81"/>
  <c r="D652" i="81"/>
  <c r="D651" i="81"/>
  <c r="D650" i="81"/>
  <c r="D649" i="81"/>
  <c r="D648" i="81"/>
  <c r="D647" i="81"/>
  <c r="D646" i="81"/>
  <c r="D645" i="81"/>
  <c r="D644" i="81"/>
  <c r="D643" i="81"/>
  <c r="D642" i="81"/>
  <c r="D641" i="81"/>
  <c r="D640" i="81"/>
  <c r="D639" i="81"/>
  <c r="D638" i="81"/>
  <c r="D637" i="81"/>
  <c r="D636" i="81"/>
  <c r="D635" i="81"/>
  <c r="D634" i="81"/>
  <c r="D633" i="81"/>
  <c r="D632" i="81"/>
  <c r="D691" i="81"/>
  <c r="D690" i="81"/>
  <c r="D689" i="81"/>
  <c r="D688" i="81"/>
  <c r="D687" i="81"/>
  <c r="D686" i="81"/>
  <c r="D685" i="81"/>
  <c r="D684" i="81"/>
  <c r="D683" i="81"/>
  <c r="D682" i="81"/>
  <c r="D681" i="81"/>
  <c r="D680" i="81"/>
  <c r="D679" i="81"/>
  <c r="D678" i="81"/>
  <c r="D677" i="81"/>
  <c r="D676" i="81"/>
  <c r="D675" i="81"/>
  <c r="D674" i="81"/>
  <c r="D673" i="81"/>
  <c r="D672" i="81"/>
  <c r="D671" i="81"/>
  <c r="D670" i="81"/>
  <c r="D669" i="81"/>
  <c r="D668" i="81"/>
  <c r="D667" i="81"/>
  <c r="D666" i="81"/>
  <c r="D665" i="81"/>
  <c r="D664" i="81"/>
  <c r="D663" i="81"/>
  <c r="D662" i="81"/>
  <c r="D721" i="81"/>
  <c r="D720" i="81"/>
  <c r="D719" i="81"/>
  <c r="D718" i="81"/>
  <c r="D717" i="81"/>
  <c r="D716" i="81"/>
  <c r="D715" i="81"/>
  <c r="D714" i="81"/>
  <c r="D713" i="81"/>
  <c r="D712" i="81"/>
  <c r="D711" i="81"/>
  <c r="D710" i="81"/>
  <c r="D709" i="81"/>
  <c r="D708" i="81"/>
  <c r="D707" i="81"/>
  <c r="D706" i="81"/>
  <c r="D705" i="81"/>
  <c r="D704" i="81"/>
  <c r="D703" i="81"/>
  <c r="D702" i="81"/>
  <c r="D701" i="81"/>
  <c r="D700" i="81"/>
  <c r="D699" i="81"/>
  <c r="D698" i="81"/>
  <c r="D697" i="81"/>
  <c r="D696" i="81"/>
  <c r="D695" i="81"/>
  <c r="D694" i="81"/>
  <c r="D693" i="81"/>
  <c r="D692" i="81"/>
  <c r="D751" i="81"/>
  <c r="D750" i="81"/>
  <c r="D749" i="81"/>
  <c r="D748" i="81"/>
  <c r="D747" i="81"/>
  <c r="D746" i="81"/>
  <c r="D745" i="81"/>
  <c r="D744" i="81"/>
  <c r="D743" i="81"/>
  <c r="D742" i="81"/>
  <c r="D741" i="81"/>
  <c r="D740" i="81"/>
  <c r="D739" i="81"/>
  <c r="D738" i="81"/>
  <c r="D737" i="81"/>
  <c r="D736" i="81"/>
  <c r="D735" i="81"/>
  <c r="D734" i="81"/>
  <c r="D733" i="81"/>
  <c r="D732" i="81"/>
  <c r="D731" i="81"/>
  <c r="D730" i="81"/>
  <c r="D729" i="81"/>
  <c r="D728" i="81"/>
  <c r="D727" i="81"/>
  <c r="D726" i="81"/>
  <c r="D725" i="81"/>
  <c r="D724" i="81"/>
  <c r="D723" i="81"/>
  <c r="D722" i="81"/>
  <c r="D781" i="81"/>
  <c r="D780" i="81"/>
  <c r="D779" i="81"/>
  <c r="D778" i="81"/>
  <c r="D777" i="81"/>
  <c r="D776" i="81"/>
  <c r="D775" i="81"/>
  <c r="D774" i="81"/>
  <c r="D773" i="81"/>
  <c r="D772" i="81"/>
  <c r="D771" i="81"/>
  <c r="D770" i="81"/>
  <c r="D769" i="81"/>
  <c r="D768" i="81"/>
  <c r="D767" i="81"/>
  <c r="D766" i="81"/>
  <c r="D765" i="81"/>
  <c r="D764" i="81"/>
  <c r="D763" i="81"/>
  <c r="D762" i="81"/>
  <c r="D761" i="81"/>
  <c r="D760" i="81"/>
  <c r="D759" i="81"/>
  <c r="D758" i="81"/>
  <c r="D757" i="81"/>
  <c r="D756" i="81"/>
  <c r="D755" i="81"/>
  <c r="D754" i="81"/>
  <c r="D753" i="81"/>
  <c r="D752" i="81"/>
  <c r="D811" i="81"/>
  <c r="D810" i="81"/>
  <c r="D809" i="81"/>
  <c r="D808" i="81"/>
  <c r="D807" i="81"/>
  <c r="D806" i="81"/>
  <c r="D805" i="81"/>
  <c r="D804" i="81"/>
  <c r="D803" i="81"/>
  <c r="D802" i="81"/>
  <c r="D801" i="81"/>
  <c r="D800" i="81"/>
  <c r="D799" i="81"/>
  <c r="D798" i="81"/>
  <c r="D797" i="81"/>
  <c r="D796" i="81"/>
  <c r="D795" i="81"/>
  <c r="D794" i="81"/>
  <c r="D793" i="81"/>
  <c r="D792" i="81"/>
  <c r="D791" i="81"/>
  <c r="D790" i="81"/>
  <c r="D789" i="81"/>
  <c r="D788" i="81"/>
  <c r="D787" i="81"/>
  <c r="D786" i="81"/>
  <c r="D785" i="81"/>
  <c r="D784" i="81"/>
  <c r="D783" i="81"/>
  <c r="D782" i="81"/>
  <c r="D841" i="81"/>
  <c r="D840" i="81"/>
  <c r="D839" i="81"/>
  <c r="D838" i="81"/>
  <c r="D837" i="81"/>
  <c r="D836" i="81"/>
  <c r="D835" i="81"/>
  <c r="D834" i="81"/>
  <c r="D833" i="81"/>
  <c r="D832" i="81"/>
  <c r="D831" i="81"/>
  <c r="D830" i="81"/>
  <c r="D829" i="81"/>
  <c r="D828" i="81"/>
  <c r="D827" i="81"/>
  <c r="D826" i="81"/>
  <c r="D825" i="81"/>
  <c r="D824" i="81"/>
  <c r="D823" i="81"/>
  <c r="D822" i="81"/>
  <c r="D821" i="81"/>
  <c r="D820" i="81"/>
  <c r="D819" i="81"/>
  <c r="D818" i="81"/>
  <c r="D817" i="81"/>
  <c r="D816" i="81"/>
  <c r="D815" i="81"/>
  <c r="D814" i="81"/>
  <c r="D813" i="81"/>
  <c r="D812" i="81"/>
  <c r="D871" i="81"/>
  <c r="D870" i="81"/>
  <c r="D869" i="81"/>
  <c r="D868" i="81"/>
  <c r="D867" i="81"/>
  <c r="D866" i="81"/>
  <c r="D865" i="81"/>
  <c r="D864" i="81"/>
  <c r="D863" i="81"/>
  <c r="D862" i="81"/>
  <c r="D861" i="81"/>
  <c r="D860" i="81"/>
  <c r="D859" i="81"/>
  <c r="D858" i="81"/>
  <c r="D857" i="81"/>
  <c r="D856" i="81"/>
  <c r="D855" i="81"/>
  <c r="D854" i="81"/>
  <c r="D853" i="81"/>
  <c r="D852" i="81"/>
  <c r="D851" i="81"/>
  <c r="D850" i="81"/>
  <c r="D849" i="81"/>
  <c r="D848" i="81"/>
  <c r="D847" i="81"/>
  <c r="D846" i="81"/>
  <c r="D845" i="81"/>
  <c r="D844" i="81"/>
  <c r="D843" i="81"/>
  <c r="D842" i="81"/>
  <c r="D901" i="81"/>
  <c r="D900" i="81"/>
  <c r="D899" i="81"/>
  <c r="D898" i="81"/>
  <c r="D897" i="81"/>
  <c r="D896" i="81"/>
  <c r="D895" i="81"/>
  <c r="D894" i="81"/>
  <c r="D893" i="81"/>
  <c r="D892" i="81"/>
  <c r="D891" i="81"/>
  <c r="D890" i="81"/>
  <c r="D889" i="81"/>
  <c r="D888" i="81"/>
  <c r="D887" i="81"/>
  <c r="D886" i="81"/>
  <c r="D885" i="81"/>
  <c r="D884" i="81"/>
  <c r="D883" i="81"/>
  <c r="D882" i="81"/>
  <c r="D881" i="81"/>
  <c r="D880" i="81"/>
  <c r="D879" i="81"/>
  <c r="D878" i="81"/>
  <c r="D877" i="81"/>
  <c r="D876" i="81"/>
  <c r="D875" i="81"/>
  <c r="D874" i="81"/>
  <c r="D873" i="81"/>
  <c r="D872" i="81"/>
  <c r="D931" i="81"/>
  <c r="D930" i="81"/>
  <c r="D929" i="81"/>
  <c r="D928" i="81"/>
  <c r="D927" i="81"/>
  <c r="D926" i="81"/>
  <c r="D925" i="81"/>
  <c r="D924" i="81"/>
  <c r="D923" i="81"/>
  <c r="D922" i="81"/>
  <c r="D921" i="81"/>
  <c r="D920" i="81"/>
  <c r="D919" i="81"/>
  <c r="D918" i="81"/>
  <c r="D917" i="81"/>
  <c r="D916" i="81"/>
  <c r="D915" i="81"/>
  <c r="D914" i="81"/>
  <c r="D913" i="81"/>
  <c r="D912" i="81"/>
  <c r="D911" i="81"/>
  <c r="D910" i="81"/>
  <c r="D909" i="81"/>
  <c r="D908" i="81"/>
  <c r="D907" i="81"/>
  <c r="D906" i="81"/>
  <c r="D905" i="81"/>
  <c r="D904" i="81"/>
  <c r="D903" i="81"/>
  <c r="D902" i="81"/>
  <c r="C931" i="81"/>
  <c r="C930" i="81"/>
  <c r="C929" i="81"/>
  <c r="C928" i="81"/>
  <c r="C927" i="81"/>
  <c r="C926" i="81"/>
  <c r="C925" i="81"/>
  <c r="C924" i="81"/>
  <c r="C923" i="81"/>
  <c r="C922" i="81"/>
  <c r="C921" i="81"/>
  <c r="C920" i="81"/>
  <c r="C919" i="81"/>
  <c r="C918" i="81"/>
  <c r="C917" i="81"/>
  <c r="C916" i="81"/>
  <c r="C915" i="81"/>
  <c r="C914" i="81"/>
  <c r="C913" i="81"/>
  <c r="C912" i="81"/>
  <c r="C911" i="81"/>
  <c r="C910" i="81"/>
  <c r="C909" i="81"/>
  <c r="C908" i="81"/>
  <c r="C907" i="81"/>
  <c r="C906" i="81"/>
  <c r="C905" i="81"/>
  <c r="C904" i="81"/>
  <c r="C903" i="81"/>
  <c r="C902" i="81"/>
  <c r="C901" i="81"/>
  <c r="C900" i="81"/>
  <c r="C899" i="81"/>
  <c r="C898" i="81"/>
  <c r="C897" i="81"/>
  <c r="C896" i="81"/>
  <c r="C895" i="81"/>
  <c r="C894" i="81"/>
  <c r="C893" i="81"/>
  <c r="C892" i="81"/>
  <c r="C891" i="81"/>
  <c r="C890" i="81"/>
  <c r="C889" i="81"/>
  <c r="C888" i="81"/>
  <c r="C887" i="81"/>
  <c r="C886" i="81"/>
  <c r="C885" i="81"/>
  <c r="C884" i="81"/>
  <c r="C883" i="81"/>
  <c r="C882" i="81"/>
  <c r="C881" i="81"/>
  <c r="C880" i="81"/>
  <c r="C879" i="81"/>
  <c r="C878" i="81"/>
  <c r="C877" i="81"/>
  <c r="C876" i="81"/>
  <c r="C875" i="81"/>
  <c r="C874" i="81"/>
  <c r="C873" i="81"/>
  <c r="C872" i="81"/>
  <c r="C871" i="81"/>
  <c r="C870" i="81"/>
  <c r="C869" i="81"/>
  <c r="C868" i="81"/>
  <c r="C867" i="81"/>
  <c r="C866" i="81"/>
  <c r="C865" i="81"/>
  <c r="C864" i="81"/>
  <c r="C863" i="81"/>
  <c r="C862" i="81"/>
  <c r="C861" i="81"/>
  <c r="C860" i="81"/>
  <c r="C859" i="81"/>
  <c r="C858" i="81"/>
  <c r="C857" i="81"/>
  <c r="C856" i="81"/>
  <c r="C855" i="81"/>
  <c r="C854" i="81"/>
  <c r="C853" i="81"/>
  <c r="C852" i="81"/>
  <c r="C851" i="81"/>
  <c r="C850" i="81"/>
  <c r="C849" i="81"/>
  <c r="C848" i="81"/>
  <c r="C847" i="81"/>
  <c r="C846" i="81"/>
  <c r="C845" i="81"/>
  <c r="C844" i="81"/>
  <c r="C843" i="81"/>
  <c r="C842" i="81"/>
  <c r="C841" i="81"/>
  <c r="C840" i="81"/>
  <c r="C839" i="81"/>
  <c r="C838" i="81"/>
  <c r="C837" i="81"/>
  <c r="C836" i="81"/>
  <c r="C835" i="81"/>
  <c r="C834" i="81"/>
  <c r="C833" i="81"/>
  <c r="C832" i="81"/>
  <c r="C831" i="81"/>
  <c r="C830" i="81"/>
  <c r="C829" i="81"/>
  <c r="C828" i="81"/>
  <c r="C827" i="81"/>
  <c r="C826" i="81"/>
  <c r="C825" i="81"/>
  <c r="C824" i="81"/>
  <c r="C823" i="81"/>
  <c r="C822" i="81"/>
  <c r="C821" i="81"/>
  <c r="C820" i="81"/>
  <c r="C819" i="81"/>
  <c r="C818" i="81"/>
  <c r="C817" i="81"/>
  <c r="C816" i="81"/>
  <c r="C815" i="81"/>
  <c r="C814" i="81"/>
  <c r="C813" i="81"/>
  <c r="C812" i="81"/>
  <c r="C811" i="81"/>
  <c r="C810" i="81"/>
  <c r="C809" i="81"/>
  <c r="C808" i="81"/>
  <c r="C807" i="81"/>
  <c r="C806" i="81"/>
  <c r="C805" i="81"/>
  <c r="C804" i="81"/>
  <c r="C803" i="81"/>
  <c r="C802" i="81"/>
  <c r="C801" i="81"/>
  <c r="C800" i="81"/>
  <c r="C799" i="81"/>
  <c r="C798" i="81"/>
  <c r="C797" i="81"/>
  <c r="C796" i="81"/>
  <c r="C795" i="81"/>
  <c r="C794" i="81"/>
  <c r="C793" i="81"/>
  <c r="C792" i="81"/>
  <c r="C791" i="81"/>
  <c r="C790" i="81"/>
  <c r="C789" i="81"/>
  <c r="C788" i="81"/>
  <c r="C787" i="81"/>
  <c r="C786" i="81"/>
  <c r="C785" i="81"/>
  <c r="C784" i="81"/>
  <c r="C783" i="81"/>
  <c r="C782" i="81"/>
  <c r="C781" i="81"/>
  <c r="C780" i="81"/>
  <c r="C779" i="81"/>
  <c r="C778" i="81"/>
  <c r="C777" i="81"/>
  <c r="C776" i="81"/>
  <c r="C775" i="81"/>
  <c r="C774" i="81"/>
  <c r="C773" i="81"/>
  <c r="C772" i="81"/>
  <c r="C771" i="81"/>
  <c r="C770" i="81"/>
  <c r="C769" i="81"/>
  <c r="C768" i="81"/>
  <c r="C767" i="81"/>
  <c r="C766" i="81"/>
  <c r="C765" i="81"/>
  <c r="C764" i="81"/>
  <c r="C763" i="81"/>
  <c r="C762" i="81"/>
  <c r="C761" i="81"/>
  <c r="C760" i="81"/>
  <c r="C759" i="81"/>
  <c r="C758" i="81"/>
  <c r="C757" i="81"/>
  <c r="C756" i="81"/>
  <c r="C755" i="81"/>
  <c r="C754" i="81"/>
  <c r="C753" i="81"/>
  <c r="C752" i="81"/>
  <c r="C751" i="81"/>
  <c r="C750" i="81"/>
  <c r="C749" i="81"/>
  <c r="C748" i="81"/>
  <c r="C747" i="81"/>
  <c r="C746" i="81"/>
  <c r="C745" i="81"/>
  <c r="C744" i="81"/>
  <c r="C743" i="81"/>
  <c r="C742" i="81"/>
  <c r="C741" i="81"/>
  <c r="C740" i="81"/>
  <c r="C739" i="81"/>
  <c r="C738" i="81"/>
  <c r="C737" i="81"/>
  <c r="C736" i="81"/>
  <c r="C735" i="81"/>
  <c r="C734" i="81"/>
  <c r="C733" i="81"/>
  <c r="C732" i="81"/>
  <c r="C731" i="81"/>
  <c r="C730" i="81"/>
  <c r="C729" i="81"/>
  <c r="C728" i="81"/>
  <c r="C727" i="81"/>
  <c r="C726" i="81"/>
  <c r="C725" i="81"/>
  <c r="C724" i="81"/>
  <c r="C723" i="81"/>
  <c r="C722" i="81"/>
  <c r="C721" i="81"/>
  <c r="C720" i="81"/>
  <c r="C719" i="81"/>
  <c r="C718" i="81"/>
  <c r="C717" i="81"/>
  <c r="C716" i="81"/>
  <c r="C715" i="81"/>
  <c r="C714" i="81"/>
  <c r="C713" i="81"/>
  <c r="C712" i="81"/>
  <c r="C711" i="81"/>
  <c r="C710" i="81"/>
  <c r="C709" i="81"/>
  <c r="C708" i="81"/>
  <c r="C707" i="81"/>
  <c r="C706" i="81"/>
  <c r="C705" i="81"/>
  <c r="C704" i="81"/>
  <c r="C703" i="81"/>
  <c r="C702" i="81"/>
  <c r="C701" i="81"/>
  <c r="C700" i="81"/>
  <c r="C699" i="81"/>
  <c r="C698" i="81"/>
  <c r="C697" i="81"/>
  <c r="C696" i="81"/>
  <c r="C695" i="81"/>
  <c r="C694" i="81"/>
  <c r="C693" i="81"/>
  <c r="C692" i="81"/>
  <c r="C691" i="81"/>
  <c r="C690" i="81"/>
  <c r="C689" i="81"/>
  <c r="C688" i="81"/>
  <c r="C687" i="81"/>
  <c r="C686" i="81"/>
  <c r="C685" i="81"/>
  <c r="C684" i="81"/>
  <c r="C683" i="81"/>
  <c r="C682" i="81"/>
  <c r="C681" i="81"/>
  <c r="C680" i="81"/>
  <c r="C679" i="81"/>
  <c r="C678" i="81"/>
  <c r="C677" i="81"/>
  <c r="C676" i="81"/>
  <c r="C675" i="81"/>
  <c r="C674" i="81"/>
  <c r="C673" i="81"/>
  <c r="C672" i="81"/>
  <c r="C671" i="81"/>
  <c r="C670" i="81"/>
  <c r="C669" i="81"/>
  <c r="C668" i="81"/>
  <c r="C667" i="81"/>
  <c r="C666" i="81"/>
  <c r="C665" i="81"/>
  <c r="C664" i="81"/>
  <c r="C663" i="81"/>
  <c r="C662" i="81"/>
  <c r="C661" i="81"/>
  <c r="C660" i="81"/>
  <c r="C659" i="81"/>
  <c r="C658" i="81"/>
  <c r="C657" i="81"/>
  <c r="C656" i="81"/>
  <c r="C655" i="81"/>
  <c r="C654" i="81"/>
  <c r="C653" i="81"/>
  <c r="C652" i="81"/>
  <c r="C651" i="81"/>
  <c r="C650" i="81"/>
  <c r="C649" i="81"/>
  <c r="C648" i="81"/>
  <c r="C647" i="81"/>
  <c r="C646" i="81"/>
  <c r="C645" i="81"/>
  <c r="C644" i="81"/>
  <c r="C643" i="81"/>
  <c r="C642" i="81"/>
  <c r="C641" i="81"/>
  <c r="C640" i="81"/>
  <c r="C639" i="81"/>
  <c r="C638" i="81"/>
  <c r="C637" i="81"/>
  <c r="C636" i="81"/>
  <c r="C635" i="81"/>
  <c r="C634" i="81"/>
  <c r="C633" i="81"/>
  <c r="C632" i="81"/>
  <c r="C631" i="81"/>
  <c r="C630" i="81"/>
  <c r="C629" i="81"/>
  <c r="C628" i="81"/>
  <c r="C627" i="81"/>
  <c r="C626" i="81"/>
  <c r="C625" i="81"/>
  <c r="C624" i="81"/>
  <c r="C623" i="81"/>
  <c r="C622" i="81"/>
  <c r="C621" i="81"/>
  <c r="C620" i="81"/>
  <c r="C619" i="81"/>
  <c r="C618" i="81"/>
  <c r="C617" i="81"/>
  <c r="C616" i="81"/>
  <c r="C615" i="81"/>
  <c r="C614" i="81"/>
  <c r="C613" i="81"/>
  <c r="C612" i="81"/>
  <c r="C611" i="81"/>
  <c r="C610" i="81"/>
  <c r="C609" i="81"/>
  <c r="C608" i="81"/>
  <c r="C607" i="81"/>
  <c r="C606" i="81"/>
  <c r="C605" i="81"/>
  <c r="C604" i="81"/>
  <c r="C603" i="81"/>
  <c r="C602" i="81"/>
  <c r="C601" i="81"/>
  <c r="C600" i="81"/>
  <c r="C599" i="81"/>
  <c r="C598" i="81"/>
  <c r="C597" i="81"/>
  <c r="C596" i="81"/>
  <c r="C595" i="81"/>
  <c r="C594" i="81"/>
  <c r="C593" i="81"/>
  <c r="C592" i="81"/>
  <c r="C591" i="81"/>
  <c r="C590" i="81"/>
  <c r="C589" i="81"/>
  <c r="C588" i="81"/>
  <c r="C587" i="81"/>
  <c r="C586" i="81"/>
  <c r="C585" i="81"/>
  <c r="C584" i="81"/>
  <c r="C583" i="81"/>
  <c r="C582" i="81"/>
  <c r="C581" i="81"/>
  <c r="C580" i="81"/>
  <c r="C579" i="81"/>
  <c r="C578" i="81"/>
  <c r="C577" i="81"/>
  <c r="C576" i="81"/>
  <c r="C575" i="81"/>
  <c r="C574" i="81"/>
  <c r="C573" i="81"/>
  <c r="C572" i="81"/>
  <c r="C571" i="81"/>
  <c r="C570" i="81"/>
  <c r="C569" i="81"/>
  <c r="C568" i="81"/>
  <c r="C567" i="81"/>
  <c r="C566" i="81"/>
  <c r="C565" i="81"/>
  <c r="C564" i="81"/>
  <c r="C563" i="81"/>
  <c r="C562" i="81"/>
  <c r="C561" i="81"/>
  <c r="C560" i="81"/>
  <c r="C559" i="81"/>
  <c r="C558" i="81"/>
  <c r="C557" i="81"/>
  <c r="C556" i="81"/>
  <c r="C555" i="81"/>
  <c r="C554" i="81"/>
  <c r="C553" i="81"/>
  <c r="C552" i="81"/>
  <c r="C551" i="81"/>
  <c r="C550" i="81"/>
  <c r="C549" i="81"/>
  <c r="C548" i="81"/>
  <c r="C547" i="81"/>
  <c r="C546" i="81"/>
  <c r="C545" i="81"/>
  <c r="C544" i="81"/>
  <c r="C543" i="81"/>
  <c r="C542" i="81"/>
  <c r="C541" i="81"/>
  <c r="C540" i="81"/>
  <c r="C539" i="81"/>
  <c r="C538" i="81"/>
  <c r="C537" i="81"/>
  <c r="C536" i="81"/>
  <c r="C535" i="81"/>
  <c r="C534" i="81"/>
  <c r="C533" i="81"/>
  <c r="C532" i="81"/>
  <c r="C531" i="81"/>
  <c r="C530" i="81"/>
  <c r="C529" i="81"/>
  <c r="C528" i="81"/>
  <c r="C527" i="81"/>
  <c r="C526" i="81"/>
  <c r="C525" i="81"/>
  <c r="C524" i="81"/>
  <c r="C523" i="81"/>
  <c r="C522" i="81"/>
  <c r="C521" i="81"/>
  <c r="C520" i="81"/>
  <c r="C519" i="81"/>
  <c r="C518" i="81"/>
  <c r="C517" i="81"/>
  <c r="C516" i="81"/>
  <c r="C515" i="81"/>
  <c r="C514" i="81"/>
  <c r="C513" i="81"/>
  <c r="C512" i="81"/>
  <c r="C511" i="81"/>
  <c r="C510" i="81"/>
  <c r="C509" i="81"/>
  <c r="C508" i="81"/>
  <c r="C507" i="81"/>
  <c r="C506" i="81"/>
  <c r="C505" i="81"/>
  <c r="C504" i="81"/>
  <c r="C503" i="81"/>
  <c r="C502" i="81"/>
  <c r="C501" i="81"/>
  <c r="C500" i="81"/>
  <c r="C499" i="81"/>
  <c r="C498" i="81"/>
  <c r="C497" i="81"/>
  <c r="C496" i="81"/>
  <c r="C495" i="81"/>
  <c r="C494" i="81"/>
  <c r="C493" i="81"/>
  <c r="C492" i="81"/>
  <c r="C491" i="81"/>
  <c r="C490" i="81"/>
  <c r="C489" i="81"/>
  <c r="C488" i="81"/>
  <c r="C487" i="81"/>
  <c r="C486" i="81"/>
  <c r="C485" i="81"/>
  <c r="C484" i="81"/>
  <c r="C483" i="81"/>
  <c r="C482" i="81"/>
  <c r="C481" i="81"/>
  <c r="C480" i="81"/>
  <c r="C479" i="81"/>
  <c r="C478" i="81"/>
  <c r="C477" i="81"/>
  <c r="C476" i="81"/>
  <c r="C475" i="81"/>
  <c r="C474" i="81"/>
  <c r="C473" i="81"/>
  <c r="C472" i="81"/>
  <c r="C471" i="81"/>
  <c r="C470" i="81"/>
  <c r="C469" i="81"/>
  <c r="C468" i="81"/>
  <c r="C467" i="81"/>
  <c r="C466" i="81"/>
  <c r="C465" i="81"/>
  <c r="C464" i="81"/>
  <c r="C463" i="81"/>
  <c r="C462" i="81"/>
  <c r="C461" i="81"/>
  <c r="C460" i="81"/>
  <c r="C459" i="81"/>
  <c r="C458" i="81"/>
  <c r="C457" i="81"/>
  <c r="C456" i="81"/>
  <c r="C455" i="81"/>
  <c r="C454" i="81"/>
  <c r="C453" i="81"/>
  <c r="C452" i="81"/>
  <c r="C451" i="81"/>
  <c r="C450" i="81"/>
  <c r="C449" i="81"/>
  <c r="C448" i="81"/>
  <c r="C447" i="81"/>
  <c r="C446" i="81"/>
  <c r="C445" i="81"/>
  <c r="C444" i="81"/>
  <c r="C443" i="81"/>
  <c r="C442" i="81"/>
  <c r="C441" i="81"/>
  <c r="C440" i="81"/>
  <c r="C439" i="81"/>
  <c r="C438" i="81"/>
  <c r="C437" i="81"/>
  <c r="C436" i="81"/>
  <c r="C435" i="81"/>
  <c r="C434" i="81"/>
  <c r="C433" i="81"/>
  <c r="C432" i="81"/>
  <c r="C431" i="81"/>
  <c r="C430" i="81"/>
  <c r="C429" i="81"/>
  <c r="C428" i="81"/>
  <c r="C427" i="81"/>
  <c r="C426" i="81"/>
  <c r="C425" i="81"/>
  <c r="C424" i="81"/>
  <c r="C423" i="81"/>
  <c r="C422" i="81"/>
  <c r="C421" i="81"/>
  <c r="C420" i="81"/>
  <c r="C419" i="81"/>
  <c r="C418" i="81"/>
  <c r="C417" i="81"/>
  <c r="C416" i="81"/>
  <c r="C415" i="81"/>
  <c r="C414" i="81"/>
  <c r="C413" i="81"/>
  <c r="C412" i="81"/>
  <c r="C411" i="81"/>
  <c r="C410" i="81"/>
  <c r="C409" i="81"/>
  <c r="C408" i="81"/>
  <c r="C407" i="81"/>
  <c r="C406" i="81"/>
  <c r="C405" i="81"/>
  <c r="C404" i="81"/>
  <c r="C403" i="81"/>
  <c r="C402" i="81"/>
  <c r="C401" i="81"/>
  <c r="C400" i="81"/>
  <c r="C399" i="81"/>
  <c r="C398" i="81"/>
  <c r="C397" i="81"/>
  <c r="C396" i="81"/>
  <c r="C395" i="81"/>
  <c r="C394" i="81"/>
  <c r="C393" i="81"/>
  <c r="C392" i="81"/>
  <c r="C391" i="81"/>
  <c r="C390" i="81"/>
  <c r="C389" i="81"/>
  <c r="C388" i="81"/>
  <c r="C387" i="81"/>
  <c r="C386" i="81"/>
  <c r="C385" i="81"/>
  <c r="C384" i="81"/>
  <c r="C383" i="81"/>
  <c r="C382" i="81"/>
  <c r="C381" i="81"/>
  <c r="C380" i="81"/>
  <c r="C379" i="81"/>
  <c r="C378" i="81"/>
  <c r="C377" i="81"/>
  <c r="C376" i="81"/>
  <c r="C375" i="81"/>
  <c r="C374" i="81"/>
  <c r="C373" i="81"/>
  <c r="C372" i="81"/>
  <c r="C371" i="81"/>
  <c r="C370" i="81"/>
  <c r="C369" i="81"/>
  <c r="C368" i="81"/>
  <c r="C367" i="81"/>
  <c r="C366" i="81"/>
  <c r="C365" i="81"/>
  <c r="C364" i="81"/>
  <c r="C363" i="81"/>
  <c r="C362" i="81"/>
  <c r="C361" i="81"/>
  <c r="C360" i="81"/>
  <c r="C359" i="81"/>
  <c r="C358" i="81"/>
  <c r="C357" i="81"/>
  <c r="C356" i="81"/>
  <c r="C355" i="81"/>
  <c r="C354" i="81"/>
  <c r="C353" i="81"/>
  <c r="C352" i="81"/>
  <c r="C351" i="81"/>
  <c r="C350" i="81"/>
  <c r="C349" i="81"/>
  <c r="C348" i="81"/>
  <c r="C347" i="81"/>
  <c r="C346" i="81"/>
  <c r="C345" i="81"/>
  <c r="C344" i="81"/>
  <c r="C343" i="81"/>
  <c r="C342" i="81"/>
  <c r="C341" i="81"/>
  <c r="C340" i="81"/>
  <c r="C339" i="81"/>
  <c r="C338" i="81"/>
  <c r="C337" i="81"/>
  <c r="C336" i="81"/>
  <c r="C335" i="81"/>
  <c r="C334" i="81"/>
  <c r="C333" i="81"/>
  <c r="C332" i="81"/>
  <c r="C331" i="81"/>
  <c r="C330" i="81"/>
  <c r="C329" i="81"/>
  <c r="C328" i="81"/>
  <c r="C327" i="81"/>
  <c r="C326" i="81"/>
  <c r="C325" i="81"/>
  <c r="C324" i="81"/>
  <c r="C323" i="81"/>
  <c r="C322" i="81"/>
  <c r="C321" i="81"/>
  <c r="C320" i="81"/>
  <c r="C319" i="81"/>
  <c r="C318" i="81"/>
  <c r="C317" i="81"/>
  <c r="C316" i="81"/>
  <c r="C315" i="81"/>
  <c r="C314" i="81"/>
  <c r="C313" i="81"/>
  <c r="C312" i="81"/>
  <c r="C311" i="81"/>
  <c r="C310" i="81"/>
  <c r="C309" i="81"/>
  <c r="C308" i="81"/>
  <c r="C307" i="81"/>
  <c r="C306" i="81"/>
  <c r="C305" i="81"/>
  <c r="C304" i="81"/>
  <c r="C303" i="81"/>
  <c r="C302" i="81"/>
  <c r="C301" i="81"/>
  <c r="C300" i="81"/>
  <c r="C299" i="81"/>
  <c r="C298" i="81"/>
  <c r="C297" i="81"/>
  <c r="C296" i="81"/>
  <c r="C295" i="81"/>
  <c r="C294" i="81"/>
  <c r="C293" i="81"/>
  <c r="C292" i="81"/>
  <c r="C291" i="81"/>
  <c r="C290" i="81"/>
  <c r="C289" i="81"/>
  <c r="C288" i="81"/>
  <c r="C287" i="81"/>
  <c r="C286" i="81"/>
  <c r="C285" i="81"/>
  <c r="C284" i="81"/>
  <c r="C283" i="81"/>
  <c r="C282" i="81"/>
  <c r="C281" i="81"/>
  <c r="C280" i="81"/>
  <c r="C279" i="81"/>
  <c r="C278" i="81"/>
  <c r="C277" i="81"/>
  <c r="C276" i="81"/>
  <c r="C275" i="81"/>
  <c r="C274" i="81"/>
  <c r="C273" i="81"/>
  <c r="C272" i="81"/>
  <c r="C271" i="81"/>
  <c r="C270" i="81"/>
  <c r="C269" i="81"/>
  <c r="C268" i="81"/>
  <c r="C267" i="81"/>
  <c r="C266" i="81"/>
  <c r="C265" i="81"/>
  <c r="C264" i="81"/>
  <c r="C263" i="81"/>
  <c r="C262" i="81"/>
  <c r="C261" i="81"/>
  <c r="C260" i="81"/>
  <c r="C259" i="81"/>
  <c r="C258" i="81"/>
  <c r="C257" i="81"/>
  <c r="C256" i="81"/>
  <c r="C255" i="81"/>
  <c r="C254" i="81"/>
  <c r="C253" i="81"/>
  <c r="C252" i="81"/>
  <c r="C251" i="81"/>
  <c r="C250" i="81"/>
  <c r="C249" i="81"/>
  <c r="C248" i="81"/>
  <c r="C247" i="81"/>
  <c r="C246" i="81"/>
  <c r="C245" i="81"/>
  <c r="C244" i="81"/>
  <c r="C243" i="81"/>
  <c r="C242" i="81"/>
  <c r="C241" i="81"/>
  <c r="C240" i="81"/>
  <c r="C239" i="81"/>
  <c r="C238" i="81"/>
  <c r="C237" i="81"/>
  <c r="C236" i="81"/>
  <c r="C235" i="81"/>
  <c r="C234" i="81"/>
  <c r="C233" i="81"/>
  <c r="C232" i="81"/>
  <c r="C231" i="81"/>
  <c r="C230" i="81"/>
  <c r="C229" i="81"/>
  <c r="C228" i="81"/>
  <c r="C227" i="81"/>
  <c r="C226" i="81"/>
  <c r="C225" i="81"/>
  <c r="C224" i="81"/>
  <c r="C223" i="81"/>
  <c r="C222" i="81"/>
  <c r="C221" i="81"/>
  <c r="C220" i="81"/>
  <c r="C219" i="81"/>
  <c r="C218" i="81"/>
  <c r="C217" i="81"/>
  <c r="C216" i="81"/>
  <c r="C215" i="81"/>
  <c r="C214" i="81"/>
  <c r="C213" i="81"/>
  <c r="C212" i="81"/>
  <c r="C211" i="81"/>
  <c r="C210" i="81"/>
  <c r="C209" i="81"/>
  <c r="C208" i="81"/>
  <c r="C207" i="81"/>
  <c r="C206" i="81"/>
  <c r="C205" i="81"/>
  <c r="C204" i="81"/>
  <c r="C203" i="81"/>
  <c r="C202" i="81"/>
  <c r="C201" i="81"/>
  <c r="C200" i="81"/>
  <c r="C199" i="81"/>
  <c r="C198" i="81"/>
  <c r="C197" i="81"/>
  <c r="C196" i="81"/>
  <c r="C195" i="81"/>
  <c r="C194" i="81"/>
  <c r="C193" i="81"/>
  <c r="C192" i="81"/>
  <c r="C191" i="81"/>
  <c r="C190" i="81"/>
  <c r="C189" i="81"/>
  <c r="C188" i="81"/>
  <c r="C187" i="81"/>
  <c r="C186" i="81"/>
  <c r="C185" i="81"/>
  <c r="C184" i="81"/>
  <c r="C183" i="81"/>
  <c r="C182" i="81"/>
  <c r="C181" i="81"/>
  <c r="C180" i="81"/>
  <c r="C179" i="81"/>
  <c r="C178" i="81"/>
  <c r="C177" i="81"/>
  <c r="C176" i="81"/>
  <c r="C175" i="81"/>
  <c r="C174" i="81"/>
  <c r="C173" i="81"/>
  <c r="C172" i="81"/>
  <c r="C171" i="81"/>
  <c r="C170" i="81"/>
  <c r="C169" i="81"/>
  <c r="C168" i="81"/>
  <c r="C167" i="81"/>
  <c r="C166" i="81"/>
  <c r="C165" i="81"/>
  <c r="C164" i="81"/>
  <c r="C163" i="81"/>
  <c r="C162" i="81"/>
  <c r="C161" i="81"/>
  <c r="C160" i="81"/>
  <c r="C159" i="81"/>
  <c r="C158" i="81"/>
  <c r="C157" i="81"/>
  <c r="C156" i="81"/>
  <c r="C155" i="81"/>
  <c r="C154" i="81"/>
  <c r="C153" i="81"/>
  <c r="C152" i="81"/>
  <c r="C151" i="81"/>
  <c r="C150" i="81"/>
  <c r="C149" i="81"/>
  <c r="C148" i="81"/>
  <c r="C147" i="81"/>
  <c r="C146" i="81"/>
  <c r="C145" i="81"/>
  <c r="C144" i="81"/>
  <c r="C143" i="81"/>
  <c r="C142" i="81"/>
  <c r="C141" i="81"/>
  <c r="C140" i="81"/>
  <c r="C139" i="81"/>
  <c r="C138" i="81"/>
  <c r="C137" i="81"/>
  <c r="C136" i="81"/>
  <c r="C135" i="81"/>
  <c r="C134" i="81"/>
  <c r="C133" i="81"/>
  <c r="C132" i="81"/>
  <c r="C131" i="81"/>
  <c r="C130" i="81"/>
  <c r="C129" i="81"/>
  <c r="C128" i="81"/>
  <c r="C127" i="81"/>
  <c r="C126" i="81"/>
  <c r="C125" i="81"/>
  <c r="C124" i="81"/>
  <c r="C123" i="81"/>
  <c r="C122" i="81"/>
  <c r="C121" i="81"/>
  <c r="C120" i="81"/>
  <c r="C119" i="81"/>
  <c r="C118" i="81"/>
  <c r="C117" i="81"/>
  <c r="C116" i="81"/>
  <c r="C115" i="81"/>
  <c r="C114" i="81"/>
  <c r="C113" i="81"/>
  <c r="C112" i="81"/>
  <c r="C111" i="81"/>
  <c r="C110" i="81"/>
  <c r="C109" i="81"/>
  <c r="C108" i="81"/>
  <c r="C107" i="81"/>
  <c r="C106" i="81"/>
  <c r="C105" i="81"/>
  <c r="C104" i="81"/>
  <c r="C103" i="81"/>
  <c r="C102" i="81"/>
  <c r="C101" i="81"/>
  <c r="C100" i="81"/>
  <c r="C99" i="81"/>
  <c r="C98" i="81"/>
  <c r="C97" i="81"/>
  <c r="C96" i="81"/>
  <c r="C95" i="81"/>
  <c r="C94" i="81"/>
  <c r="C93" i="81"/>
  <c r="C92" i="81"/>
  <c r="C91" i="81"/>
  <c r="C90" i="81"/>
  <c r="C89" i="81"/>
  <c r="C88" i="81"/>
  <c r="C87" i="81"/>
  <c r="C86" i="81"/>
  <c r="C85" i="81"/>
  <c r="C84" i="81"/>
  <c r="C83" i="81"/>
  <c r="C82" i="81"/>
  <c r="C81" i="81"/>
  <c r="C80" i="81"/>
  <c r="C79" i="81"/>
  <c r="C78" i="81"/>
  <c r="C77" i="81"/>
  <c r="C76" i="81"/>
  <c r="C75" i="81"/>
  <c r="C74" i="81"/>
  <c r="C73" i="81"/>
  <c r="C72" i="81"/>
  <c r="C71" i="81"/>
  <c r="C70" i="81"/>
  <c r="C69" i="81"/>
  <c r="C68" i="81"/>
  <c r="C67" i="81"/>
  <c r="C66" i="81"/>
  <c r="C65" i="81"/>
  <c r="C64" i="81"/>
  <c r="C63" i="81"/>
  <c r="C62" i="81"/>
  <c r="C61" i="81"/>
  <c r="C60" i="81"/>
  <c r="C59" i="81"/>
  <c r="C58" i="81"/>
  <c r="C57" i="81"/>
  <c r="C56" i="81"/>
  <c r="C55" i="81"/>
  <c r="C54" i="81"/>
  <c r="C53" i="81"/>
  <c r="C52" i="81"/>
  <c r="C51" i="81"/>
  <c r="C50" i="81"/>
  <c r="C49" i="81"/>
  <c r="C48" i="81"/>
  <c r="C47" i="81"/>
  <c r="C46" i="81"/>
  <c r="C45" i="81"/>
  <c r="C44" i="81"/>
  <c r="C43" i="81"/>
  <c r="C42" i="81"/>
  <c r="C41" i="81"/>
  <c r="C40" i="81"/>
  <c r="C39" i="81"/>
  <c r="C38" i="81"/>
  <c r="C37" i="81"/>
  <c r="C36" i="81"/>
  <c r="C35" i="81"/>
  <c r="C34" i="81"/>
  <c r="C33" i="81"/>
  <c r="C32" i="81"/>
  <c r="C31" i="81"/>
  <c r="C30" i="81"/>
  <c r="C29" i="81"/>
  <c r="C28" i="81"/>
  <c r="C27" i="81"/>
  <c r="C26" i="81"/>
  <c r="C25" i="81"/>
  <c r="C24" i="81"/>
  <c r="C23" i="81"/>
  <c r="C22" i="81"/>
  <c r="C21" i="81"/>
  <c r="C20" i="81"/>
  <c r="C19" i="81"/>
  <c r="C18" i="81"/>
  <c r="C17" i="81"/>
  <c r="C16" i="81"/>
  <c r="C15" i="81"/>
  <c r="C14" i="81"/>
  <c r="C13" i="81"/>
  <c r="C12" i="81"/>
  <c r="C11" i="81"/>
  <c r="C10" i="81"/>
  <c r="C9" i="81"/>
  <c r="C8" i="81"/>
  <c r="C7" i="81"/>
  <c r="C6" i="81"/>
  <c r="C5" i="81"/>
  <c r="C4" i="81"/>
  <c r="C3" i="81"/>
  <c r="C2" i="81"/>
  <c r="A903" i="81"/>
  <c r="A902" i="81"/>
  <c r="A873" i="81"/>
  <c r="A872" i="81"/>
  <c r="A843" i="81"/>
  <c r="A842" i="81"/>
  <c r="A813" i="81"/>
  <c r="A812" i="81"/>
  <c r="A783" i="81"/>
  <c r="A782" i="81"/>
  <c r="A753" i="81"/>
  <c r="A752" i="81"/>
  <c r="A723" i="81"/>
  <c r="A722" i="81"/>
  <c r="A693" i="81"/>
  <c r="A692" i="81"/>
  <c r="A663" i="81"/>
  <c r="A662" i="81"/>
  <c r="A633" i="81"/>
  <c r="A632" i="81"/>
  <c r="A603" i="81"/>
  <c r="A602" i="81"/>
  <c r="A573" i="81"/>
  <c r="A572" i="81"/>
  <c r="A543" i="81"/>
  <c r="A542" i="81"/>
  <c r="A513" i="81"/>
  <c r="A512" i="81"/>
  <c r="A483" i="81"/>
  <c r="A482" i="81"/>
  <c r="A453" i="81"/>
  <c r="A452" i="81"/>
  <c r="A423" i="81"/>
  <c r="A422" i="81"/>
  <c r="A393" i="81"/>
  <c r="A392" i="81"/>
  <c r="A363" i="81"/>
  <c r="A362" i="81"/>
  <c r="A333" i="81"/>
  <c r="A332" i="81"/>
  <c r="A303" i="81"/>
  <c r="A302" i="81"/>
  <c r="A273" i="81"/>
  <c r="A272" i="81"/>
  <c r="A243" i="81"/>
  <c r="A242" i="81"/>
  <c r="A213" i="81"/>
  <c r="A212" i="81"/>
  <c r="A183" i="81"/>
  <c r="A182" i="81"/>
  <c r="A153" i="81"/>
  <c r="A152" i="81"/>
  <c r="A123" i="81"/>
  <c r="A122" i="81"/>
  <c r="A93" i="81"/>
  <c r="A92" i="81"/>
  <c r="A63" i="81"/>
  <c r="A62" i="81"/>
  <c r="A33" i="81"/>
  <c r="A32" i="81"/>
  <c r="A3" i="81"/>
  <c r="F3" i="81"/>
  <c r="A2" i="81"/>
  <c r="R3" i="81" l="1"/>
  <c r="X3" i="81"/>
  <c r="AA3" i="81"/>
  <c r="W3" i="81"/>
  <c r="S3" i="81"/>
  <c r="Z3" i="81"/>
  <c r="V3" i="81"/>
  <c r="Y3" i="81"/>
  <c r="U3" i="81"/>
  <c r="Q3" i="81"/>
  <c r="P3" i="81"/>
  <c r="T3" i="81"/>
  <c r="O3" i="81"/>
  <c r="K3" i="81"/>
  <c r="L3" i="81"/>
  <c r="N3" i="81"/>
  <c r="J3" i="81"/>
  <c r="M3" i="81"/>
  <c r="I3" i="81"/>
  <c r="H3" i="81"/>
  <c r="AX35" i="37"/>
  <c r="B35" i="37" s="1"/>
  <c r="AX34" i="37"/>
  <c r="AX33" i="37"/>
  <c r="B33" i="37" s="1"/>
  <c r="AX32" i="37"/>
  <c r="B32" i="37" s="1"/>
  <c r="AX31" i="37"/>
  <c r="B31" i="37" s="1"/>
  <c r="AX30" i="37"/>
  <c r="B30" i="37" s="1"/>
  <c r="AX29" i="37"/>
  <c r="B29" i="37" s="1"/>
  <c r="AX28" i="37"/>
  <c r="B28" i="37" s="1"/>
  <c r="AX27" i="37"/>
  <c r="B27" i="37" s="1"/>
  <c r="AX26" i="37"/>
  <c r="B26" i="37" s="1"/>
  <c r="AX25" i="37"/>
  <c r="B25" i="37" s="1"/>
  <c r="AX24" i="37"/>
  <c r="B24" i="37" s="1"/>
  <c r="AX23" i="37"/>
  <c r="B23" i="37" s="1"/>
  <c r="AX22" i="37"/>
  <c r="B22" i="37" s="1"/>
  <c r="AX21" i="37"/>
  <c r="B21" i="37" s="1"/>
  <c r="AX20" i="37"/>
  <c r="B20" i="37" s="1"/>
  <c r="AX19" i="37"/>
  <c r="B19" i="37" s="1"/>
  <c r="AX18" i="37"/>
  <c r="B18" i="37" s="1"/>
  <c r="AX17" i="37"/>
  <c r="B17" i="37" s="1"/>
  <c r="AX16" i="37"/>
  <c r="B16" i="37" s="1"/>
  <c r="AX15" i="37"/>
  <c r="B15" i="37" s="1"/>
  <c r="AX14" i="37"/>
  <c r="B14" i="37" s="1"/>
  <c r="AX13" i="37"/>
  <c r="B13" i="37" s="1"/>
  <c r="AX12" i="37"/>
  <c r="B12" i="37" s="1"/>
  <c r="AX11" i="37"/>
  <c r="B11" i="37" s="1"/>
  <c r="AX10" i="37"/>
  <c r="AX9" i="37"/>
  <c r="AX8" i="37"/>
  <c r="B8" i="37" s="1"/>
  <c r="AX7" i="37"/>
  <c r="B7" i="37" s="1"/>
  <c r="AX6" i="37"/>
  <c r="B6" i="37" s="1"/>
  <c r="AX36" i="37"/>
  <c r="B36" i="37" s="1"/>
  <c r="AW36" i="37"/>
  <c r="AU36" i="37"/>
  <c r="AT36" i="37"/>
  <c r="AS36" i="37"/>
  <c r="AR36" i="37"/>
  <c r="AO36" i="37"/>
  <c r="AN36" i="37"/>
  <c r="AM36" i="37"/>
  <c r="AL36" i="37"/>
  <c r="AI36" i="37"/>
  <c r="AG36" i="37"/>
  <c r="AE36" i="37"/>
  <c r="AC36" i="37"/>
  <c r="AA36" i="37"/>
  <c r="Z36" i="37"/>
  <c r="Y36" i="37"/>
  <c r="X36" i="37"/>
  <c r="W36" i="37"/>
  <c r="U36" i="37"/>
  <c r="T36" i="37"/>
  <c r="S36" i="37"/>
  <c r="L36" i="37"/>
  <c r="K36" i="37"/>
  <c r="J36" i="37"/>
  <c r="I36" i="37"/>
  <c r="H36" i="37"/>
  <c r="G36" i="37"/>
  <c r="F36" i="37"/>
  <c r="B34" i="37"/>
  <c r="B10" i="37"/>
  <c r="B9" i="37"/>
  <c r="I4" i="81" l="1"/>
  <c r="M4" i="81"/>
  <c r="H4" i="81"/>
  <c r="N4" i="81"/>
  <c r="T4" i="81"/>
  <c r="Y4" i="81"/>
  <c r="W4" i="81"/>
  <c r="L4" i="81"/>
  <c r="P4" i="81"/>
  <c r="V4" i="81"/>
  <c r="AA4" i="81"/>
  <c r="K4" i="81"/>
  <c r="Q4" i="81"/>
  <c r="Z4" i="81"/>
  <c r="X4" i="81"/>
  <c r="J4" i="81"/>
  <c r="O4" i="81"/>
  <c r="U4" i="81"/>
  <c r="S4" i="81"/>
  <c r="R4" i="81"/>
  <c r="AF32" i="74"/>
  <c r="AE32" i="74"/>
  <c r="AD32" i="74"/>
  <c r="AC32" i="74"/>
  <c r="AB32" i="74"/>
  <c r="AA32" i="74"/>
  <c r="Z32" i="74"/>
  <c r="Y32" i="74"/>
  <c r="X32" i="74"/>
  <c r="W32" i="74"/>
  <c r="V32" i="74"/>
  <c r="U32" i="74"/>
  <c r="T32" i="74"/>
  <c r="S32" i="74"/>
  <c r="R32" i="74"/>
  <c r="Q32" i="74"/>
  <c r="P32" i="74"/>
  <c r="O32" i="74"/>
  <c r="N32" i="74"/>
  <c r="M32" i="74"/>
  <c r="L32" i="74"/>
  <c r="K32" i="74"/>
  <c r="J32" i="74"/>
  <c r="I32" i="74"/>
  <c r="H32" i="74"/>
  <c r="G32" i="74"/>
  <c r="F32" i="74"/>
  <c r="E32" i="74"/>
  <c r="D32" i="74"/>
  <c r="C32" i="74"/>
  <c r="B32" i="74"/>
  <c r="AF31" i="74"/>
  <c r="AE31" i="74"/>
  <c r="AD31" i="74"/>
  <c r="AC31" i="74"/>
  <c r="AB31" i="74"/>
  <c r="AA31" i="74"/>
  <c r="Z31" i="74"/>
  <c r="Y31" i="74"/>
  <c r="X31" i="74"/>
  <c r="W31" i="74"/>
  <c r="V31" i="74"/>
  <c r="U31" i="74"/>
  <c r="T31" i="74"/>
  <c r="S31" i="74"/>
  <c r="R31" i="74"/>
  <c r="Q31" i="74"/>
  <c r="P31" i="74"/>
  <c r="O31" i="74"/>
  <c r="N31" i="74"/>
  <c r="M31" i="74"/>
  <c r="L31" i="74"/>
  <c r="K31" i="74"/>
  <c r="J31" i="74"/>
  <c r="I31" i="74"/>
  <c r="H31" i="74"/>
  <c r="G31" i="74"/>
  <c r="F31" i="74"/>
  <c r="E31" i="74"/>
  <c r="D31" i="74"/>
  <c r="C31" i="74"/>
  <c r="B31" i="74"/>
  <c r="AF30" i="74"/>
  <c r="AE30" i="74"/>
  <c r="AD30" i="74"/>
  <c r="AC30" i="74"/>
  <c r="AB30" i="74"/>
  <c r="AA30" i="74"/>
  <c r="Z30" i="74"/>
  <c r="Y30" i="74"/>
  <c r="X30" i="74"/>
  <c r="W30" i="74"/>
  <c r="V30" i="74"/>
  <c r="U30" i="74"/>
  <c r="T30" i="74"/>
  <c r="S30" i="74"/>
  <c r="R30" i="74"/>
  <c r="Q30" i="74"/>
  <c r="P30" i="74"/>
  <c r="O30" i="74"/>
  <c r="N30" i="74"/>
  <c r="M30" i="74"/>
  <c r="L30" i="74"/>
  <c r="K30" i="74"/>
  <c r="J30" i="74"/>
  <c r="I30" i="74"/>
  <c r="H30" i="74"/>
  <c r="G30" i="74"/>
  <c r="F30" i="74"/>
  <c r="E30" i="74"/>
  <c r="D30" i="74"/>
  <c r="C30" i="74"/>
  <c r="B30" i="74"/>
  <c r="AF29" i="74"/>
  <c r="AE29" i="74"/>
  <c r="AD29" i="74"/>
  <c r="AC29" i="74"/>
  <c r="AB29" i="74"/>
  <c r="AA29" i="74"/>
  <c r="Z29" i="74"/>
  <c r="Y29" i="74"/>
  <c r="X29" i="74"/>
  <c r="W29" i="74"/>
  <c r="V29" i="74"/>
  <c r="U29" i="74"/>
  <c r="T29" i="74"/>
  <c r="S29" i="74"/>
  <c r="R29" i="74"/>
  <c r="Q29" i="74"/>
  <c r="P29" i="74"/>
  <c r="O29" i="74"/>
  <c r="N29" i="74"/>
  <c r="M29" i="74"/>
  <c r="L29" i="74"/>
  <c r="K29" i="74"/>
  <c r="J29" i="74"/>
  <c r="I29" i="74"/>
  <c r="H29" i="74"/>
  <c r="G29" i="74"/>
  <c r="F29" i="74"/>
  <c r="E29" i="74"/>
  <c r="D29" i="74"/>
  <c r="C29" i="74"/>
  <c r="B29" i="74"/>
  <c r="AF28" i="74"/>
  <c r="AE28" i="74"/>
  <c r="AD28" i="74"/>
  <c r="AC28" i="74"/>
  <c r="AB28" i="74"/>
  <c r="AA28" i="74"/>
  <c r="Z28" i="74"/>
  <c r="Y28" i="74"/>
  <c r="X28" i="74"/>
  <c r="W28" i="74"/>
  <c r="V28" i="74"/>
  <c r="U28" i="74"/>
  <c r="T28" i="74"/>
  <c r="S28" i="74"/>
  <c r="R28" i="74"/>
  <c r="Q28" i="74"/>
  <c r="P28" i="74"/>
  <c r="O28" i="74"/>
  <c r="N28" i="74"/>
  <c r="M28" i="74"/>
  <c r="L28" i="74"/>
  <c r="K28" i="74"/>
  <c r="J28" i="74"/>
  <c r="I28" i="74"/>
  <c r="H28" i="74"/>
  <c r="G28" i="74"/>
  <c r="F28" i="74"/>
  <c r="E28" i="74"/>
  <c r="D28" i="74"/>
  <c r="C28" i="74"/>
  <c r="B28" i="74"/>
  <c r="AF27" i="74"/>
  <c r="AE27" i="74"/>
  <c r="AD27" i="74"/>
  <c r="AC27" i="74"/>
  <c r="AB27" i="74"/>
  <c r="AA27" i="74"/>
  <c r="Z27" i="74"/>
  <c r="Y27" i="74"/>
  <c r="X27" i="74"/>
  <c r="W27" i="74"/>
  <c r="V27" i="74"/>
  <c r="U27" i="74"/>
  <c r="T27" i="74"/>
  <c r="S27" i="74"/>
  <c r="R27" i="74"/>
  <c r="Q27" i="74"/>
  <c r="P27" i="74"/>
  <c r="O27" i="74"/>
  <c r="N27" i="74"/>
  <c r="M27" i="74"/>
  <c r="L27" i="74"/>
  <c r="K27" i="74"/>
  <c r="J27" i="74"/>
  <c r="I27" i="74"/>
  <c r="H27" i="74"/>
  <c r="G27" i="74"/>
  <c r="F27" i="74"/>
  <c r="E27" i="74"/>
  <c r="D27" i="74"/>
  <c r="C27" i="74"/>
  <c r="B27" i="74"/>
  <c r="AF26" i="74"/>
  <c r="AE26" i="74"/>
  <c r="AD26" i="74"/>
  <c r="AC26" i="74"/>
  <c r="AB26" i="74"/>
  <c r="AA26" i="74"/>
  <c r="Z26" i="74"/>
  <c r="Y26" i="74"/>
  <c r="X26" i="74"/>
  <c r="W26" i="74"/>
  <c r="V26" i="74"/>
  <c r="U26" i="74"/>
  <c r="T26" i="74"/>
  <c r="S26" i="74"/>
  <c r="R26" i="74"/>
  <c r="Q26" i="74"/>
  <c r="P26" i="74"/>
  <c r="O26" i="74"/>
  <c r="N26" i="74"/>
  <c r="M26" i="74"/>
  <c r="L26" i="74"/>
  <c r="K26" i="74"/>
  <c r="J26" i="74"/>
  <c r="I26" i="74"/>
  <c r="H26" i="74"/>
  <c r="G26" i="74"/>
  <c r="F26" i="74"/>
  <c r="E26" i="74"/>
  <c r="D26" i="74"/>
  <c r="C26" i="74"/>
  <c r="B26" i="74"/>
  <c r="AF25" i="74"/>
  <c r="AE25" i="74"/>
  <c r="AD25" i="74"/>
  <c r="AC25" i="74"/>
  <c r="AB25" i="74"/>
  <c r="AA25" i="74"/>
  <c r="Z25" i="74"/>
  <c r="Y25" i="74"/>
  <c r="X25" i="74"/>
  <c r="W25" i="74"/>
  <c r="V25" i="74"/>
  <c r="U25" i="74"/>
  <c r="T25" i="74"/>
  <c r="S25" i="74"/>
  <c r="R25" i="74"/>
  <c r="Q25" i="74"/>
  <c r="P25" i="74"/>
  <c r="O25" i="74"/>
  <c r="N25" i="74"/>
  <c r="M25" i="74"/>
  <c r="L25" i="74"/>
  <c r="K25" i="74"/>
  <c r="J25" i="74"/>
  <c r="I25" i="74"/>
  <c r="H25" i="74"/>
  <c r="G25" i="74"/>
  <c r="F25" i="74"/>
  <c r="E25" i="74"/>
  <c r="D25" i="74"/>
  <c r="C25" i="74"/>
  <c r="B25" i="74"/>
  <c r="K3" i="78" l="1"/>
  <c r="F3" i="78"/>
  <c r="F2" i="80"/>
  <c r="D2" i="80" l="1"/>
  <c r="D31" i="80"/>
  <c r="C31" i="80"/>
  <c r="D30" i="80"/>
  <c r="C30" i="80"/>
  <c r="D29" i="80"/>
  <c r="C29" i="80"/>
  <c r="D28" i="80"/>
  <c r="C28" i="80"/>
  <c r="D27" i="80"/>
  <c r="C27" i="80"/>
  <c r="D26" i="80"/>
  <c r="C26" i="80"/>
  <c r="D25" i="80"/>
  <c r="C25" i="80"/>
  <c r="D24" i="80"/>
  <c r="C24" i="80"/>
  <c r="D61" i="80"/>
  <c r="C61" i="80"/>
  <c r="D60" i="80"/>
  <c r="C60" i="80"/>
  <c r="D59" i="80"/>
  <c r="C59" i="80"/>
  <c r="D58" i="80"/>
  <c r="C58" i="80"/>
  <c r="D57" i="80"/>
  <c r="C57" i="80"/>
  <c r="D56" i="80"/>
  <c r="C56" i="80"/>
  <c r="D55" i="80"/>
  <c r="C55" i="80"/>
  <c r="D54" i="80"/>
  <c r="C54" i="80"/>
  <c r="D91" i="80"/>
  <c r="C91" i="80"/>
  <c r="D90" i="80"/>
  <c r="C90" i="80"/>
  <c r="D89" i="80"/>
  <c r="C89" i="80"/>
  <c r="D88" i="80"/>
  <c r="C88" i="80"/>
  <c r="D87" i="80"/>
  <c r="C87" i="80"/>
  <c r="D86" i="80"/>
  <c r="C86" i="80"/>
  <c r="D85" i="80"/>
  <c r="C85" i="80"/>
  <c r="D84" i="80"/>
  <c r="C84" i="80"/>
  <c r="D121" i="80"/>
  <c r="C121" i="80"/>
  <c r="D120" i="80"/>
  <c r="C120" i="80"/>
  <c r="D119" i="80"/>
  <c r="C119" i="80"/>
  <c r="D118" i="80"/>
  <c r="C118" i="80"/>
  <c r="D117" i="80"/>
  <c r="C117" i="80"/>
  <c r="D116" i="80"/>
  <c r="C116" i="80"/>
  <c r="D115" i="80"/>
  <c r="C115" i="80"/>
  <c r="D114" i="80"/>
  <c r="C114" i="80"/>
  <c r="D151" i="80"/>
  <c r="C151" i="80"/>
  <c r="D150" i="80"/>
  <c r="C150" i="80"/>
  <c r="D149" i="80"/>
  <c r="C149" i="80"/>
  <c r="D148" i="80"/>
  <c r="C148" i="80"/>
  <c r="D147" i="80"/>
  <c r="C147" i="80"/>
  <c r="D146" i="80"/>
  <c r="C146" i="80"/>
  <c r="D145" i="80"/>
  <c r="C145" i="80"/>
  <c r="D144" i="80"/>
  <c r="C144" i="80"/>
  <c r="D181" i="80"/>
  <c r="C181" i="80"/>
  <c r="D180" i="80"/>
  <c r="C180" i="80"/>
  <c r="D179" i="80"/>
  <c r="C179" i="80"/>
  <c r="D178" i="80"/>
  <c r="C178" i="80"/>
  <c r="D177" i="80"/>
  <c r="C177" i="80"/>
  <c r="D176" i="80"/>
  <c r="C176" i="80"/>
  <c r="D175" i="80"/>
  <c r="C175" i="80"/>
  <c r="D174" i="80"/>
  <c r="C174" i="80"/>
  <c r="D211" i="80"/>
  <c r="C211" i="80"/>
  <c r="D210" i="80"/>
  <c r="C210" i="80"/>
  <c r="D209" i="80"/>
  <c r="C209" i="80"/>
  <c r="D208" i="80"/>
  <c r="C208" i="80"/>
  <c r="D207" i="80"/>
  <c r="C207" i="80"/>
  <c r="D206" i="80"/>
  <c r="C206" i="80"/>
  <c r="D205" i="80"/>
  <c r="C205" i="80"/>
  <c r="D204" i="80"/>
  <c r="C204" i="80"/>
  <c r="D241" i="80"/>
  <c r="C241" i="80"/>
  <c r="D240" i="80"/>
  <c r="C240" i="80"/>
  <c r="D239" i="80"/>
  <c r="C239" i="80"/>
  <c r="D238" i="80"/>
  <c r="C238" i="80"/>
  <c r="D237" i="80"/>
  <c r="C237" i="80"/>
  <c r="D236" i="80"/>
  <c r="C236" i="80"/>
  <c r="D235" i="80"/>
  <c r="C235" i="80"/>
  <c r="D234" i="80"/>
  <c r="C234" i="80"/>
  <c r="D271" i="80"/>
  <c r="C271" i="80"/>
  <c r="D270" i="80"/>
  <c r="C270" i="80"/>
  <c r="D269" i="80"/>
  <c r="C269" i="80"/>
  <c r="D268" i="80"/>
  <c r="C268" i="80"/>
  <c r="D267" i="80"/>
  <c r="C267" i="80"/>
  <c r="D266" i="80"/>
  <c r="C266" i="80"/>
  <c r="D265" i="80"/>
  <c r="C265" i="80"/>
  <c r="D264" i="80"/>
  <c r="C264" i="80"/>
  <c r="D301" i="80"/>
  <c r="C301" i="80"/>
  <c r="D300" i="80"/>
  <c r="C300" i="80"/>
  <c r="D299" i="80"/>
  <c r="C299" i="80"/>
  <c r="D298" i="80"/>
  <c r="C298" i="80"/>
  <c r="D297" i="80"/>
  <c r="C297" i="80"/>
  <c r="D296" i="80"/>
  <c r="C296" i="80"/>
  <c r="D295" i="80"/>
  <c r="C295" i="80"/>
  <c r="D294" i="80"/>
  <c r="C294" i="80"/>
  <c r="D331" i="80"/>
  <c r="C331" i="80"/>
  <c r="D330" i="80"/>
  <c r="C330" i="80"/>
  <c r="D329" i="80"/>
  <c r="C329" i="80"/>
  <c r="D328" i="80"/>
  <c r="C328" i="80"/>
  <c r="D327" i="80"/>
  <c r="C327" i="80"/>
  <c r="D326" i="80"/>
  <c r="C326" i="80"/>
  <c r="D325" i="80"/>
  <c r="C325" i="80"/>
  <c r="D324" i="80"/>
  <c r="C324" i="80"/>
  <c r="D361" i="80"/>
  <c r="C361" i="80"/>
  <c r="D360" i="80"/>
  <c r="C360" i="80"/>
  <c r="D359" i="80"/>
  <c r="C359" i="80"/>
  <c r="D358" i="80"/>
  <c r="C358" i="80"/>
  <c r="D357" i="80"/>
  <c r="C357" i="80"/>
  <c r="D356" i="80"/>
  <c r="C356" i="80"/>
  <c r="D355" i="80"/>
  <c r="C355" i="80"/>
  <c r="D354" i="80"/>
  <c r="C354" i="80"/>
  <c r="D391" i="80"/>
  <c r="C391" i="80"/>
  <c r="D390" i="80"/>
  <c r="C390" i="80"/>
  <c r="D389" i="80"/>
  <c r="C389" i="80"/>
  <c r="D388" i="80"/>
  <c r="C388" i="80"/>
  <c r="D387" i="80"/>
  <c r="C387" i="80"/>
  <c r="D386" i="80"/>
  <c r="C386" i="80"/>
  <c r="D385" i="80"/>
  <c r="C385" i="80"/>
  <c r="D384" i="80"/>
  <c r="C384" i="80"/>
  <c r="D421" i="80"/>
  <c r="C421" i="80"/>
  <c r="D420" i="80"/>
  <c r="C420" i="80"/>
  <c r="D419" i="80"/>
  <c r="C419" i="80"/>
  <c r="D418" i="80"/>
  <c r="C418" i="80"/>
  <c r="D417" i="80"/>
  <c r="C417" i="80"/>
  <c r="D416" i="80"/>
  <c r="C416" i="80"/>
  <c r="D415" i="80"/>
  <c r="C415" i="80"/>
  <c r="D414" i="80"/>
  <c r="C414" i="80"/>
  <c r="D451" i="80"/>
  <c r="C451" i="80"/>
  <c r="D450" i="80"/>
  <c r="C450" i="80"/>
  <c r="D449" i="80"/>
  <c r="C449" i="80"/>
  <c r="D448" i="80"/>
  <c r="C448" i="80"/>
  <c r="D447" i="80"/>
  <c r="C447" i="80"/>
  <c r="D446" i="80"/>
  <c r="C446" i="80"/>
  <c r="D445" i="80"/>
  <c r="C445" i="80"/>
  <c r="D444" i="80"/>
  <c r="C444" i="80"/>
  <c r="D481" i="80"/>
  <c r="C481" i="80"/>
  <c r="D480" i="80"/>
  <c r="C480" i="80"/>
  <c r="D479" i="80"/>
  <c r="C479" i="80"/>
  <c r="D478" i="80"/>
  <c r="C478" i="80"/>
  <c r="D477" i="80"/>
  <c r="C477" i="80"/>
  <c r="D476" i="80"/>
  <c r="C476" i="80"/>
  <c r="D475" i="80"/>
  <c r="C475" i="80"/>
  <c r="D474" i="80"/>
  <c r="C474" i="80"/>
  <c r="D511" i="80"/>
  <c r="C511" i="80"/>
  <c r="D510" i="80"/>
  <c r="C510" i="80"/>
  <c r="D509" i="80"/>
  <c r="C509" i="80"/>
  <c r="D508" i="80"/>
  <c r="C508" i="80"/>
  <c r="D507" i="80"/>
  <c r="C507" i="80"/>
  <c r="D506" i="80"/>
  <c r="C506" i="80"/>
  <c r="D505" i="80"/>
  <c r="C505" i="80"/>
  <c r="D504" i="80"/>
  <c r="C504" i="80"/>
  <c r="D541" i="80"/>
  <c r="C541" i="80"/>
  <c r="D540" i="80"/>
  <c r="C540" i="80"/>
  <c r="D539" i="80"/>
  <c r="C539" i="80"/>
  <c r="D538" i="80"/>
  <c r="C538" i="80"/>
  <c r="D537" i="80"/>
  <c r="C537" i="80"/>
  <c r="D536" i="80"/>
  <c r="C536" i="80"/>
  <c r="D535" i="80"/>
  <c r="C535" i="80"/>
  <c r="D534" i="80"/>
  <c r="C534" i="80"/>
  <c r="D571" i="80"/>
  <c r="C571" i="80"/>
  <c r="D570" i="80"/>
  <c r="C570" i="80"/>
  <c r="D569" i="80"/>
  <c r="C569" i="80"/>
  <c r="D568" i="80"/>
  <c r="C568" i="80"/>
  <c r="D567" i="80"/>
  <c r="C567" i="80"/>
  <c r="D566" i="80"/>
  <c r="C566" i="80"/>
  <c r="D565" i="80"/>
  <c r="C565" i="80"/>
  <c r="D564" i="80"/>
  <c r="C564" i="80"/>
  <c r="D601" i="80"/>
  <c r="C601" i="80"/>
  <c r="D600" i="80"/>
  <c r="C600" i="80"/>
  <c r="D599" i="80"/>
  <c r="C599" i="80"/>
  <c r="D598" i="80"/>
  <c r="C598" i="80"/>
  <c r="D597" i="80"/>
  <c r="C597" i="80"/>
  <c r="D596" i="80"/>
  <c r="C596" i="80"/>
  <c r="D595" i="80"/>
  <c r="C595" i="80"/>
  <c r="D594" i="80"/>
  <c r="C594" i="80"/>
  <c r="D631" i="80"/>
  <c r="C631" i="80"/>
  <c r="D630" i="80"/>
  <c r="C630" i="80"/>
  <c r="D629" i="80"/>
  <c r="C629" i="80"/>
  <c r="D628" i="80"/>
  <c r="C628" i="80"/>
  <c r="D627" i="80"/>
  <c r="C627" i="80"/>
  <c r="D626" i="80"/>
  <c r="C626" i="80"/>
  <c r="D625" i="80"/>
  <c r="C625" i="80"/>
  <c r="D624" i="80"/>
  <c r="C624" i="80"/>
  <c r="D661" i="80"/>
  <c r="C661" i="80"/>
  <c r="D660" i="80"/>
  <c r="C660" i="80"/>
  <c r="D659" i="80"/>
  <c r="C659" i="80"/>
  <c r="D658" i="80"/>
  <c r="C658" i="80"/>
  <c r="D657" i="80"/>
  <c r="C657" i="80"/>
  <c r="D656" i="80"/>
  <c r="C656" i="80"/>
  <c r="D655" i="80"/>
  <c r="C655" i="80"/>
  <c r="D654" i="80"/>
  <c r="C654" i="80"/>
  <c r="D691" i="80"/>
  <c r="C691" i="80"/>
  <c r="D690" i="80"/>
  <c r="C690" i="80"/>
  <c r="D689" i="80"/>
  <c r="C689" i="80"/>
  <c r="D688" i="80"/>
  <c r="C688" i="80"/>
  <c r="D687" i="80"/>
  <c r="C687" i="80"/>
  <c r="D686" i="80"/>
  <c r="C686" i="80"/>
  <c r="D685" i="80"/>
  <c r="C685" i="80"/>
  <c r="D684" i="80"/>
  <c r="C684" i="80"/>
  <c r="D721" i="80"/>
  <c r="C721" i="80"/>
  <c r="D720" i="80"/>
  <c r="C720" i="80"/>
  <c r="D719" i="80"/>
  <c r="C719" i="80"/>
  <c r="D718" i="80"/>
  <c r="C718" i="80"/>
  <c r="D717" i="80"/>
  <c r="C717" i="80"/>
  <c r="D716" i="80"/>
  <c r="C716" i="80"/>
  <c r="D715" i="80"/>
  <c r="C715" i="80"/>
  <c r="D714" i="80"/>
  <c r="C714" i="80"/>
  <c r="D751" i="80"/>
  <c r="C751" i="80"/>
  <c r="D750" i="80"/>
  <c r="C750" i="80"/>
  <c r="D749" i="80"/>
  <c r="C749" i="80"/>
  <c r="D748" i="80"/>
  <c r="C748" i="80"/>
  <c r="D747" i="80"/>
  <c r="C747" i="80"/>
  <c r="D746" i="80"/>
  <c r="C746" i="80"/>
  <c r="D745" i="80"/>
  <c r="C745" i="80"/>
  <c r="D744" i="80"/>
  <c r="C744" i="80"/>
  <c r="D781" i="80"/>
  <c r="C781" i="80"/>
  <c r="D780" i="80"/>
  <c r="C780" i="80"/>
  <c r="D779" i="80"/>
  <c r="C779" i="80"/>
  <c r="D778" i="80"/>
  <c r="C778" i="80"/>
  <c r="D777" i="80"/>
  <c r="C777" i="80"/>
  <c r="D776" i="80"/>
  <c r="C776" i="80"/>
  <c r="D775" i="80"/>
  <c r="C775" i="80"/>
  <c r="D774" i="80"/>
  <c r="C774" i="80"/>
  <c r="D811" i="80"/>
  <c r="C811" i="80"/>
  <c r="D810" i="80"/>
  <c r="C810" i="80"/>
  <c r="D809" i="80"/>
  <c r="C809" i="80"/>
  <c r="D808" i="80"/>
  <c r="C808" i="80"/>
  <c r="D807" i="80"/>
  <c r="C807" i="80"/>
  <c r="D806" i="80"/>
  <c r="C806" i="80"/>
  <c r="D805" i="80"/>
  <c r="C805" i="80"/>
  <c r="D804" i="80"/>
  <c r="C804" i="80"/>
  <c r="D841" i="80"/>
  <c r="C841" i="80"/>
  <c r="D840" i="80"/>
  <c r="C840" i="80"/>
  <c r="D839" i="80"/>
  <c r="C839" i="80"/>
  <c r="D838" i="80"/>
  <c r="C838" i="80"/>
  <c r="D837" i="80"/>
  <c r="C837" i="80"/>
  <c r="D836" i="80"/>
  <c r="C836" i="80"/>
  <c r="D835" i="80"/>
  <c r="C835" i="80"/>
  <c r="D834" i="80"/>
  <c r="C834" i="80"/>
  <c r="D871" i="80"/>
  <c r="C871" i="80"/>
  <c r="D870" i="80"/>
  <c r="C870" i="80"/>
  <c r="D869" i="80"/>
  <c r="C869" i="80"/>
  <c r="D868" i="80"/>
  <c r="C868" i="80"/>
  <c r="D867" i="80"/>
  <c r="C867" i="80"/>
  <c r="D866" i="80"/>
  <c r="C866" i="80"/>
  <c r="D865" i="80"/>
  <c r="C865" i="80"/>
  <c r="D864" i="80"/>
  <c r="C864" i="80"/>
  <c r="D901" i="80"/>
  <c r="C901" i="80"/>
  <c r="D900" i="80"/>
  <c r="C900" i="80"/>
  <c r="D899" i="80"/>
  <c r="C899" i="80"/>
  <c r="D898" i="80"/>
  <c r="C898" i="80"/>
  <c r="D897" i="80"/>
  <c r="C897" i="80"/>
  <c r="D896" i="80"/>
  <c r="C896" i="80"/>
  <c r="D895" i="80"/>
  <c r="C895" i="80"/>
  <c r="D894" i="80"/>
  <c r="C894" i="80"/>
  <c r="D930" i="80"/>
  <c r="D929" i="80"/>
  <c r="D928" i="80"/>
  <c r="D927" i="80"/>
  <c r="D926" i="80"/>
  <c r="D925" i="80"/>
  <c r="D924" i="80"/>
  <c r="C930" i="80"/>
  <c r="C929" i="80"/>
  <c r="C928" i="80"/>
  <c r="C927" i="80"/>
  <c r="C926" i="80"/>
  <c r="C925" i="80"/>
  <c r="C924" i="80"/>
  <c r="C2" i="80"/>
  <c r="D23" i="80"/>
  <c r="D22" i="80"/>
  <c r="D21" i="80"/>
  <c r="D20" i="80"/>
  <c r="D19" i="80"/>
  <c r="D18" i="80"/>
  <c r="D17" i="80"/>
  <c r="D16" i="80"/>
  <c r="D15" i="80"/>
  <c r="D14" i="80"/>
  <c r="D13" i="80"/>
  <c r="D12" i="80"/>
  <c r="D11" i="80"/>
  <c r="D10" i="80"/>
  <c r="D9" i="80"/>
  <c r="D8" i="80"/>
  <c r="D7" i="80"/>
  <c r="D6" i="80"/>
  <c r="D5" i="80"/>
  <c r="D4" i="80"/>
  <c r="D3" i="80"/>
  <c r="D53" i="80"/>
  <c r="D52" i="80"/>
  <c r="D51" i="80"/>
  <c r="D50" i="80"/>
  <c r="D49" i="80"/>
  <c r="D48" i="80"/>
  <c r="D47" i="80"/>
  <c r="D46" i="80"/>
  <c r="D45" i="80"/>
  <c r="D44" i="80"/>
  <c r="D43" i="80"/>
  <c r="D42" i="80"/>
  <c r="D41" i="80"/>
  <c r="D40" i="80"/>
  <c r="D39" i="80"/>
  <c r="D38" i="80"/>
  <c r="D37" i="80"/>
  <c r="D36" i="80"/>
  <c r="D35" i="80"/>
  <c r="D34" i="80"/>
  <c r="D33" i="80"/>
  <c r="D32" i="80"/>
  <c r="D83" i="80"/>
  <c r="D82" i="80"/>
  <c r="D81" i="80"/>
  <c r="D80" i="80"/>
  <c r="D79" i="80"/>
  <c r="D78" i="80"/>
  <c r="D77" i="80"/>
  <c r="D76" i="80"/>
  <c r="D75" i="80"/>
  <c r="D74" i="80"/>
  <c r="D73" i="80"/>
  <c r="D72" i="80"/>
  <c r="D71" i="80"/>
  <c r="D70" i="80"/>
  <c r="D69" i="80"/>
  <c r="D68" i="80"/>
  <c r="D67" i="80"/>
  <c r="D66" i="80"/>
  <c r="D65" i="80"/>
  <c r="D64" i="80"/>
  <c r="D63" i="80"/>
  <c r="D62" i="80"/>
  <c r="D113" i="80"/>
  <c r="D112" i="80"/>
  <c r="D111" i="80"/>
  <c r="D110" i="80"/>
  <c r="D109" i="80"/>
  <c r="D108" i="80"/>
  <c r="D107" i="80"/>
  <c r="D106" i="80"/>
  <c r="D105" i="80"/>
  <c r="D104" i="80"/>
  <c r="D103" i="80"/>
  <c r="D102" i="80"/>
  <c r="D101" i="80"/>
  <c r="D100" i="80"/>
  <c r="D99" i="80"/>
  <c r="D98" i="80"/>
  <c r="D97" i="80"/>
  <c r="D96" i="80"/>
  <c r="D95" i="80"/>
  <c r="D94" i="80"/>
  <c r="D93" i="80"/>
  <c r="D92" i="80"/>
  <c r="D143" i="80"/>
  <c r="D142" i="80"/>
  <c r="D141" i="80"/>
  <c r="D140" i="80"/>
  <c r="D139" i="80"/>
  <c r="D138" i="80"/>
  <c r="D137" i="80"/>
  <c r="D136" i="80"/>
  <c r="D135" i="80"/>
  <c r="D134" i="80"/>
  <c r="D133" i="80"/>
  <c r="D132" i="80"/>
  <c r="D131" i="80"/>
  <c r="D130" i="80"/>
  <c r="D129" i="80"/>
  <c r="D128" i="80"/>
  <c r="D127" i="80"/>
  <c r="D126" i="80"/>
  <c r="D125" i="80"/>
  <c r="D124" i="80"/>
  <c r="D123" i="80"/>
  <c r="D122" i="80"/>
  <c r="D173" i="80"/>
  <c r="D172" i="80"/>
  <c r="D171" i="80"/>
  <c r="D170" i="80"/>
  <c r="D169" i="80"/>
  <c r="D168" i="80"/>
  <c r="D167" i="80"/>
  <c r="D166" i="80"/>
  <c r="D165" i="80"/>
  <c r="D164" i="80"/>
  <c r="D163" i="80"/>
  <c r="D162" i="80"/>
  <c r="D161" i="80"/>
  <c r="D160" i="80"/>
  <c r="D159" i="80"/>
  <c r="D158" i="80"/>
  <c r="D157" i="80"/>
  <c r="D156" i="80"/>
  <c r="D155" i="80"/>
  <c r="D154" i="80"/>
  <c r="D153" i="80"/>
  <c r="D152" i="80"/>
  <c r="D203" i="80"/>
  <c r="D202" i="80"/>
  <c r="D201" i="80"/>
  <c r="D200" i="80"/>
  <c r="D199" i="80"/>
  <c r="D198" i="80"/>
  <c r="D197" i="80"/>
  <c r="D196" i="80"/>
  <c r="D195" i="80"/>
  <c r="D194" i="80"/>
  <c r="D193" i="80"/>
  <c r="D192" i="80"/>
  <c r="D191" i="80"/>
  <c r="D190" i="80"/>
  <c r="D189" i="80"/>
  <c r="D188" i="80"/>
  <c r="D187" i="80"/>
  <c r="D186" i="80"/>
  <c r="D185" i="80"/>
  <c r="D184" i="80"/>
  <c r="D183" i="80"/>
  <c r="D182" i="80"/>
  <c r="D233" i="80"/>
  <c r="D232" i="80"/>
  <c r="D231" i="80"/>
  <c r="D230" i="80"/>
  <c r="D229" i="80"/>
  <c r="D228" i="80"/>
  <c r="D227" i="80"/>
  <c r="D226" i="80"/>
  <c r="D225" i="80"/>
  <c r="D224" i="80"/>
  <c r="D223" i="80"/>
  <c r="D222" i="80"/>
  <c r="D221" i="80"/>
  <c r="D220" i="80"/>
  <c r="D219" i="80"/>
  <c r="D218" i="80"/>
  <c r="D217" i="80"/>
  <c r="D216" i="80"/>
  <c r="D215" i="80"/>
  <c r="D214" i="80"/>
  <c r="D213" i="80"/>
  <c r="D212" i="80"/>
  <c r="D263" i="80"/>
  <c r="D262" i="80"/>
  <c r="D261" i="80"/>
  <c r="D260" i="80"/>
  <c r="D259" i="80"/>
  <c r="D258" i="80"/>
  <c r="D257" i="80"/>
  <c r="D256" i="80"/>
  <c r="D255" i="80"/>
  <c r="D254" i="80"/>
  <c r="D253" i="80"/>
  <c r="D252" i="80"/>
  <c r="D251" i="80"/>
  <c r="D250" i="80"/>
  <c r="D249" i="80"/>
  <c r="D248" i="80"/>
  <c r="D247" i="80"/>
  <c r="D246" i="80"/>
  <c r="D245" i="80"/>
  <c r="D244" i="80"/>
  <c r="D243" i="80"/>
  <c r="D242" i="80"/>
  <c r="D293" i="80"/>
  <c r="D292" i="80"/>
  <c r="D291" i="80"/>
  <c r="D290" i="80"/>
  <c r="D289" i="80"/>
  <c r="D288" i="80"/>
  <c r="D287" i="80"/>
  <c r="D286" i="80"/>
  <c r="D285" i="80"/>
  <c r="D284" i="80"/>
  <c r="D283" i="80"/>
  <c r="D282" i="80"/>
  <c r="D281" i="80"/>
  <c r="D280" i="80"/>
  <c r="D279" i="80"/>
  <c r="D278" i="80"/>
  <c r="D277" i="80"/>
  <c r="D276" i="80"/>
  <c r="D275" i="80"/>
  <c r="D274" i="80"/>
  <c r="D273" i="80"/>
  <c r="D272" i="80"/>
  <c r="D323" i="80"/>
  <c r="D322" i="80"/>
  <c r="D321" i="80"/>
  <c r="D320" i="80"/>
  <c r="D319" i="80"/>
  <c r="D318" i="80"/>
  <c r="D317" i="80"/>
  <c r="D316" i="80"/>
  <c r="D315" i="80"/>
  <c r="D314" i="80"/>
  <c r="D313" i="80"/>
  <c r="D312" i="80"/>
  <c r="D311" i="80"/>
  <c r="D310" i="80"/>
  <c r="D309" i="80"/>
  <c r="D308" i="80"/>
  <c r="D307" i="80"/>
  <c r="D306" i="80"/>
  <c r="D305" i="80"/>
  <c r="D304" i="80"/>
  <c r="D303" i="80"/>
  <c r="D302" i="80"/>
  <c r="D353" i="80"/>
  <c r="D352" i="80"/>
  <c r="D351" i="80"/>
  <c r="D350" i="80"/>
  <c r="D349" i="80"/>
  <c r="D348" i="80"/>
  <c r="D347" i="80"/>
  <c r="D346" i="80"/>
  <c r="D345" i="80"/>
  <c r="D344" i="80"/>
  <c r="D343" i="80"/>
  <c r="D342" i="80"/>
  <c r="D341" i="80"/>
  <c r="D340" i="80"/>
  <c r="D339" i="80"/>
  <c r="D338" i="80"/>
  <c r="D337" i="80"/>
  <c r="D336" i="80"/>
  <c r="D335" i="80"/>
  <c r="D334" i="80"/>
  <c r="D333" i="80"/>
  <c r="D332" i="80"/>
  <c r="D383" i="80"/>
  <c r="D382" i="80"/>
  <c r="D381" i="80"/>
  <c r="D380" i="80"/>
  <c r="D379" i="80"/>
  <c r="D378" i="80"/>
  <c r="D377" i="80"/>
  <c r="D376" i="80"/>
  <c r="D375" i="80"/>
  <c r="D374" i="80"/>
  <c r="D373" i="80"/>
  <c r="D372" i="80"/>
  <c r="D371" i="80"/>
  <c r="D370" i="80"/>
  <c r="D369" i="80"/>
  <c r="D368" i="80"/>
  <c r="D367" i="80"/>
  <c r="D366" i="80"/>
  <c r="D365" i="80"/>
  <c r="D364" i="80"/>
  <c r="D363" i="80"/>
  <c r="D362" i="80"/>
  <c r="D413" i="80"/>
  <c r="D412" i="80"/>
  <c r="D411" i="80"/>
  <c r="D410" i="80"/>
  <c r="D409" i="80"/>
  <c r="D408" i="80"/>
  <c r="D407" i="80"/>
  <c r="D406" i="80"/>
  <c r="D405" i="80"/>
  <c r="D404" i="80"/>
  <c r="D403" i="80"/>
  <c r="D402" i="80"/>
  <c r="D401" i="80"/>
  <c r="D400" i="80"/>
  <c r="D399" i="80"/>
  <c r="D398" i="80"/>
  <c r="D397" i="80"/>
  <c r="D396" i="80"/>
  <c r="D395" i="80"/>
  <c r="D394" i="80"/>
  <c r="D393" i="80"/>
  <c r="D392" i="80"/>
  <c r="D443" i="80"/>
  <c r="D442" i="80"/>
  <c r="D441" i="80"/>
  <c r="D440" i="80"/>
  <c r="D439" i="80"/>
  <c r="D438" i="80"/>
  <c r="D437" i="80"/>
  <c r="D436" i="80"/>
  <c r="D435" i="80"/>
  <c r="D434" i="80"/>
  <c r="D433" i="80"/>
  <c r="D432" i="80"/>
  <c r="D431" i="80"/>
  <c r="D430" i="80"/>
  <c r="D429" i="80"/>
  <c r="D428" i="80"/>
  <c r="D427" i="80"/>
  <c r="D426" i="80"/>
  <c r="D425" i="80"/>
  <c r="D424" i="80"/>
  <c r="D423" i="80"/>
  <c r="D422" i="80"/>
  <c r="D473" i="80"/>
  <c r="D472" i="80"/>
  <c r="D471" i="80"/>
  <c r="D470" i="80"/>
  <c r="D469" i="80"/>
  <c r="D468" i="80"/>
  <c r="D467" i="80"/>
  <c r="D466" i="80"/>
  <c r="D465" i="80"/>
  <c r="D464" i="80"/>
  <c r="D463" i="80"/>
  <c r="D462" i="80"/>
  <c r="D461" i="80"/>
  <c r="D460" i="80"/>
  <c r="D459" i="80"/>
  <c r="D458" i="80"/>
  <c r="D457" i="80"/>
  <c r="D456" i="80"/>
  <c r="D455" i="80"/>
  <c r="D454" i="80"/>
  <c r="D453" i="80"/>
  <c r="D452" i="80"/>
  <c r="D503" i="80"/>
  <c r="D502" i="80"/>
  <c r="D501" i="80"/>
  <c r="D500" i="80"/>
  <c r="D499" i="80"/>
  <c r="D498" i="80"/>
  <c r="D497" i="80"/>
  <c r="D496" i="80"/>
  <c r="D495" i="80"/>
  <c r="D494" i="80"/>
  <c r="D493" i="80"/>
  <c r="D492" i="80"/>
  <c r="D491" i="80"/>
  <c r="D490" i="80"/>
  <c r="D489" i="80"/>
  <c r="D488" i="80"/>
  <c r="D487" i="80"/>
  <c r="D486" i="80"/>
  <c r="D485" i="80"/>
  <c r="D484" i="80"/>
  <c r="D483" i="80"/>
  <c r="D482" i="80"/>
  <c r="D533" i="80"/>
  <c r="D532" i="80"/>
  <c r="D531" i="80"/>
  <c r="D530" i="80"/>
  <c r="D529" i="80"/>
  <c r="D528" i="80"/>
  <c r="D527" i="80"/>
  <c r="D526" i="80"/>
  <c r="D525" i="80"/>
  <c r="D524" i="80"/>
  <c r="D523" i="80"/>
  <c r="D522" i="80"/>
  <c r="D521" i="80"/>
  <c r="D520" i="80"/>
  <c r="D519" i="80"/>
  <c r="D518" i="80"/>
  <c r="D517" i="80"/>
  <c r="D516" i="80"/>
  <c r="D515" i="80"/>
  <c r="D514" i="80"/>
  <c r="D513" i="80"/>
  <c r="D512" i="80"/>
  <c r="D563" i="80"/>
  <c r="D562" i="80"/>
  <c r="D561" i="80"/>
  <c r="D560" i="80"/>
  <c r="D559" i="80"/>
  <c r="D558" i="80"/>
  <c r="D557" i="80"/>
  <c r="D556" i="80"/>
  <c r="D555" i="80"/>
  <c r="D554" i="80"/>
  <c r="D553" i="80"/>
  <c r="D552" i="80"/>
  <c r="D551" i="80"/>
  <c r="D550" i="80"/>
  <c r="D549" i="80"/>
  <c r="D548" i="80"/>
  <c r="D547" i="80"/>
  <c r="D546" i="80"/>
  <c r="D545" i="80"/>
  <c r="D544" i="80"/>
  <c r="D543" i="80"/>
  <c r="D542" i="80"/>
  <c r="D593" i="80"/>
  <c r="D592" i="80"/>
  <c r="D591" i="80"/>
  <c r="D590" i="80"/>
  <c r="D589" i="80"/>
  <c r="D588" i="80"/>
  <c r="D587" i="80"/>
  <c r="D586" i="80"/>
  <c r="D585" i="80"/>
  <c r="D584" i="80"/>
  <c r="D583" i="80"/>
  <c r="D582" i="80"/>
  <c r="D581" i="80"/>
  <c r="D580" i="80"/>
  <c r="D579" i="80"/>
  <c r="D578" i="80"/>
  <c r="D577" i="80"/>
  <c r="D576" i="80"/>
  <c r="D575" i="80"/>
  <c r="D574" i="80"/>
  <c r="D573" i="80"/>
  <c r="D572" i="80"/>
  <c r="D623" i="80"/>
  <c r="D622" i="80"/>
  <c r="D621" i="80"/>
  <c r="D620" i="80"/>
  <c r="D619" i="80"/>
  <c r="D618" i="80"/>
  <c r="D617" i="80"/>
  <c r="D616" i="80"/>
  <c r="D615" i="80"/>
  <c r="D614" i="80"/>
  <c r="D613" i="80"/>
  <c r="D612" i="80"/>
  <c r="D611" i="80"/>
  <c r="D610" i="80"/>
  <c r="D609" i="80"/>
  <c r="D608" i="80"/>
  <c r="D607" i="80"/>
  <c r="D606" i="80"/>
  <c r="D605" i="80"/>
  <c r="D604" i="80"/>
  <c r="D603" i="80"/>
  <c r="D602" i="80"/>
  <c r="D653" i="80"/>
  <c r="D652" i="80"/>
  <c r="D651" i="80"/>
  <c r="D650" i="80"/>
  <c r="D649" i="80"/>
  <c r="D648" i="80"/>
  <c r="D647" i="80"/>
  <c r="D646" i="80"/>
  <c r="D645" i="80"/>
  <c r="D644" i="80"/>
  <c r="D643" i="80"/>
  <c r="D642" i="80"/>
  <c r="D641" i="80"/>
  <c r="D640" i="80"/>
  <c r="D639" i="80"/>
  <c r="D638" i="80"/>
  <c r="D637" i="80"/>
  <c r="D636" i="80"/>
  <c r="D635" i="80"/>
  <c r="D634" i="80"/>
  <c r="D633" i="80"/>
  <c r="D632" i="80"/>
  <c r="D683" i="80"/>
  <c r="D682" i="80"/>
  <c r="D681" i="80"/>
  <c r="D680" i="80"/>
  <c r="D679" i="80"/>
  <c r="D678" i="80"/>
  <c r="D677" i="80"/>
  <c r="D676" i="80"/>
  <c r="D675" i="80"/>
  <c r="D674" i="80"/>
  <c r="D673" i="80"/>
  <c r="D672" i="80"/>
  <c r="D671" i="80"/>
  <c r="D670" i="80"/>
  <c r="D669" i="80"/>
  <c r="D668" i="80"/>
  <c r="D667" i="80"/>
  <c r="D666" i="80"/>
  <c r="D665" i="80"/>
  <c r="D664" i="80"/>
  <c r="D663" i="80"/>
  <c r="D662" i="80"/>
  <c r="D713" i="80"/>
  <c r="D712" i="80"/>
  <c r="D711" i="80"/>
  <c r="D710" i="80"/>
  <c r="D709" i="80"/>
  <c r="D708" i="80"/>
  <c r="D707" i="80"/>
  <c r="D706" i="80"/>
  <c r="D705" i="80"/>
  <c r="D704" i="80"/>
  <c r="D703" i="80"/>
  <c r="D702" i="80"/>
  <c r="D701" i="80"/>
  <c r="D700" i="80"/>
  <c r="D699" i="80"/>
  <c r="D698" i="80"/>
  <c r="D697" i="80"/>
  <c r="D696" i="80"/>
  <c r="D695" i="80"/>
  <c r="D694" i="80"/>
  <c r="D693" i="80"/>
  <c r="D692" i="80"/>
  <c r="D743" i="80"/>
  <c r="D742" i="80"/>
  <c r="D741" i="80"/>
  <c r="D740" i="80"/>
  <c r="D739" i="80"/>
  <c r="D738" i="80"/>
  <c r="D737" i="80"/>
  <c r="D736" i="80"/>
  <c r="D735" i="80"/>
  <c r="D734" i="80"/>
  <c r="D733" i="80"/>
  <c r="D732" i="80"/>
  <c r="D731" i="80"/>
  <c r="D730" i="80"/>
  <c r="D729" i="80"/>
  <c r="D728" i="80"/>
  <c r="D727" i="80"/>
  <c r="D726" i="80"/>
  <c r="D725" i="80"/>
  <c r="D724" i="80"/>
  <c r="D723" i="80"/>
  <c r="D722" i="80"/>
  <c r="D773" i="80"/>
  <c r="D772" i="80"/>
  <c r="D771" i="80"/>
  <c r="D770" i="80"/>
  <c r="D769" i="80"/>
  <c r="D768" i="80"/>
  <c r="D767" i="80"/>
  <c r="D766" i="80"/>
  <c r="D765" i="80"/>
  <c r="D764" i="80"/>
  <c r="D763" i="80"/>
  <c r="D762" i="80"/>
  <c r="D761" i="80"/>
  <c r="D760" i="80"/>
  <c r="D759" i="80"/>
  <c r="D758" i="80"/>
  <c r="D757" i="80"/>
  <c r="D756" i="80"/>
  <c r="D755" i="80"/>
  <c r="D754" i="80"/>
  <c r="D753" i="80"/>
  <c r="D752" i="80"/>
  <c r="D803" i="80"/>
  <c r="D802" i="80"/>
  <c r="D801" i="80"/>
  <c r="D800" i="80"/>
  <c r="D799" i="80"/>
  <c r="D798" i="80"/>
  <c r="D797" i="80"/>
  <c r="D796" i="80"/>
  <c r="D795" i="80"/>
  <c r="D794" i="80"/>
  <c r="D793" i="80"/>
  <c r="D792" i="80"/>
  <c r="D791" i="80"/>
  <c r="D790" i="80"/>
  <c r="D789" i="80"/>
  <c r="D788" i="80"/>
  <c r="D787" i="80"/>
  <c r="D786" i="80"/>
  <c r="D785" i="80"/>
  <c r="D784" i="80"/>
  <c r="D783" i="80"/>
  <c r="D782" i="80"/>
  <c r="D833" i="80"/>
  <c r="D832" i="80"/>
  <c r="D831" i="80"/>
  <c r="D830" i="80"/>
  <c r="D829" i="80"/>
  <c r="D828" i="80"/>
  <c r="D827" i="80"/>
  <c r="D826" i="80"/>
  <c r="D825" i="80"/>
  <c r="D824" i="80"/>
  <c r="D823" i="80"/>
  <c r="D822" i="80"/>
  <c r="D821" i="80"/>
  <c r="D820" i="80"/>
  <c r="D819" i="80"/>
  <c r="D818" i="80"/>
  <c r="D817" i="80"/>
  <c r="D816" i="80"/>
  <c r="D815" i="80"/>
  <c r="D814" i="80"/>
  <c r="D813" i="80"/>
  <c r="D812" i="80"/>
  <c r="D863" i="80"/>
  <c r="D862" i="80"/>
  <c r="D861" i="80"/>
  <c r="D860" i="80"/>
  <c r="D859" i="80"/>
  <c r="D858" i="80"/>
  <c r="D857" i="80"/>
  <c r="D856" i="80"/>
  <c r="D855" i="80"/>
  <c r="D854" i="80"/>
  <c r="D853" i="80"/>
  <c r="D852" i="80"/>
  <c r="D851" i="80"/>
  <c r="D850" i="80"/>
  <c r="D849" i="80"/>
  <c r="D848" i="80"/>
  <c r="D847" i="80"/>
  <c r="D846" i="80"/>
  <c r="D845" i="80"/>
  <c r="D844" i="80"/>
  <c r="D843" i="80"/>
  <c r="D842" i="80"/>
  <c r="D893" i="80"/>
  <c r="D892" i="80"/>
  <c r="D891" i="80"/>
  <c r="D890" i="80"/>
  <c r="D889" i="80"/>
  <c r="D888" i="80"/>
  <c r="D887" i="80"/>
  <c r="D886" i="80"/>
  <c r="D885" i="80"/>
  <c r="D884" i="80"/>
  <c r="D883" i="80"/>
  <c r="D882" i="80"/>
  <c r="D881" i="80"/>
  <c r="D880" i="80"/>
  <c r="D879" i="80"/>
  <c r="D878" i="80"/>
  <c r="D877" i="80"/>
  <c r="D876" i="80"/>
  <c r="D875" i="80"/>
  <c r="D874" i="80"/>
  <c r="D873" i="80"/>
  <c r="D872" i="80"/>
  <c r="D931" i="80"/>
  <c r="D923" i="80"/>
  <c r="D922" i="80"/>
  <c r="D921" i="80"/>
  <c r="D920" i="80"/>
  <c r="D919" i="80"/>
  <c r="D918" i="80"/>
  <c r="D917" i="80"/>
  <c r="D916" i="80"/>
  <c r="D915" i="80"/>
  <c r="D914" i="80"/>
  <c r="D913" i="80"/>
  <c r="D912" i="80"/>
  <c r="D911" i="80"/>
  <c r="D910" i="80"/>
  <c r="D909" i="80"/>
  <c r="D908" i="80"/>
  <c r="D907" i="80"/>
  <c r="D906" i="80"/>
  <c r="D905" i="80"/>
  <c r="D904" i="80"/>
  <c r="D903" i="80"/>
  <c r="D902" i="80"/>
  <c r="C931" i="80" l="1"/>
  <c r="C923" i="80"/>
  <c r="C893" i="80"/>
  <c r="C863" i="80"/>
  <c r="C833" i="80"/>
  <c r="C803" i="80"/>
  <c r="C773" i="80"/>
  <c r="C743" i="80"/>
  <c r="C713" i="80"/>
  <c r="C683" i="80"/>
  <c r="C653" i="80"/>
  <c r="C623" i="80"/>
  <c r="C593" i="80"/>
  <c r="C563" i="80"/>
  <c r="C533" i="80"/>
  <c r="C503" i="80"/>
  <c r="C473" i="80"/>
  <c r="C443" i="80"/>
  <c r="C413" i="80"/>
  <c r="C383" i="80"/>
  <c r="C353" i="80"/>
  <c r="C323" i="80"/>
  <c r="C293" i="80"/>
  <c r="C263" i="80"/>
  <c r="C233" i="80"/>
  <c r="C203" i="80"/>
  <c r="C173" i="80"/>
  <c r="C143" i="80"/>
  <c r="C113" i="80"/>
  <c r="C83" i="80"/>
  <c r="C53" i="80"/>
  <c r="C23" i="80"/>
  <c r="C922" i="80"/>
  <c r="C892" i="80"/>
  <c r="C862" i="80"/>
  <c r="C832" i="80"/>
  <c r="C802" i="80"/>
  <c r="C772" i="80"/>
  <c r="C742" i="80"/>
  <c r="C712" i="80"/>
  <c r="C682" i="80"/>
  <c r="C652" i="80"/>
  <c r="C622" i="80"/>
  <c r="C592" i="80"/>
  <c r="C562" i="80"/>
  <c r="C532" i="80"/>
  <c r="C502" i="80"/>
  <c r="C472" i="80"/>
  <c r="C442" i="80"/>
  <c r="C412" i="80"/>
  <c r="C382" i="80"/>
  <c r="C352" i="80"/>
  <c r="C322" i="80"/>
  <c r="C292" i="80"/>
  <c r="C262" i="80"/>
  <c r="C232" i="80"/>
  <c r="C202" i="80"/>
  <c r="C172" i="80"/>
  <c r="C142" i="80"/>
  <c r="C112" i="80"/>
  <c r="C82" i="80"/>
  <c r="C52" i="80"/>
  <c r="C22" i="80"/>
  <c r="C921" i="80"/>
  <c r="C891" i="80"/>
  <c r="C861" i="80"/>
  <c r="C831" i="80"/>
  <c r="C801" i="80"/>
  <c r="C771" i="80"/>
  <c r="C741" i="80"/>
  <c r="C711" i="80"/>
  <c r="C681" i="80"/>
  <c r="C651" i="80"/>
  <c r="C621" i="80"/>
  <c r="C591" i="80"/>
  <c r="C561" i="80"/>
  <c r="C531" i="80"/>
  <c r="C501" i="80"/>
  <c r="C471" i="80"/>
  <c r="C441" i="80"/>
  <c r="C411" i="80"/>
  <c r="C381" i="80"/>
  <c r="C351" i="80"/>
  <c r="C321" i="80"/>
  <c r="C291" i="80"/>
  <c r="C261" i="80"/>
  <c r="C231" i="80"/>
  <c r="C201" i="80"/>
  <c r="C171" i="80"/>
  <c r="C141" i="80"/>
  <c r="C111" i="80"/>
  <c r="C81" i="80"/>
  <c r="C51" i="80"/>
  <c r="C21" i="80"/>
  <c r="C920" i="80"/>
  <c r="C890" i="80"/>
  <c r="C860" i="80"/>
  <c r="C830" i="80"/>
  <c r="C800" i="80"/>
  <c r="C770" i="80"/>
  <c r="C740" i="80"/>
  <c r="C710" i="80"/>
  <c r="C680" i="80"/>
  <c r="C650" i="80"/>
  <c r="C620" i="80"/>
  <c r="C590" i="80"/>
  <c r="C560" i="80"/>
  <c r="C530" i="80"/>
  <c r="C500" i="80"/>
  <c r="C470" i="80"/>
  <c r="C440" i="80"/>
  <c r="C410" i="80"/>
  <c r="C380" i="80"/>
  <c r="C350" i="80"/>
  <c r="C320" i="80"/>
  <c r="C290" i="80"/>
  <c r="C260" i="80"/>
  <c r="C230" i="80"/>
  <c r="C200" i="80"/>
  <c r="C170" i="80"/>
  <c r="C140" i="80"/>
  <c r="C110" i="80"/>
  <c r="C80" i="80"/>
  <c r="C50" i="80"/>
  <c r="C20" i="80"/>
  <c r="C919" i="80"/>
  <c r="C889" i="80"/>
  <c r="C859" i="80"/>
  <c r="C829" i="80"/>
  <c r="C799" i="80"/>
  <c r="C769" i="80"/>
  <c r="C739" i="80"/>
  <c r="C709" i="80"/>
  <c r="C679" i="80"/>
  <c r="C649" i="80"/>
  <c r="C619" i="80"/>
  <c r="C589" i="80"/>
  <c r="C559" i="80"/>
  <c r="C529" i="80"/>
  <c r="C499" i="80"/>
  <c r="C469" i="80"/>
  <c r="C439" i="80"/>
  <c r="C409" i="80"/>
  <c r="C379" i="80"/>
  <c r="C349" i="80"/>
  <c r="C319" i="80"/>
  <c r="C289" i="80"/>
  <c r="C259" i="80"/>
  <c r="C229" i="80"/>
  <c r="C199" i="80"/>
  <c r="C169" i="80"/>
  <c r="C139" i="80"/>
  <c r="C109" i="80"/>
  <c r="C79" i="80"/>
  <c r="C49" i="80"/>
  <c r="C19" i="80"/>
  <c r="C918" i="80"/>
  <c r="C888" i="80"/>
  <c r="C858" i="80"/>
  <c r="C828" i="80"/>
  <c r="C798" i="80"/>
  <c r="C768" i="80"/>
  <c r="C738" i="80"/>
  <c r="C708" i="80"/>
  <c r="C678" i="80"/>
  <c r="C648" i="80"/>
  <c r="C618" i="80"/>
  <c r="C588" i="80"/>
  <c r="C558" i="80"/>
  <c r="C528" i="80"/>
  <c r="C498" i="80"/>
  <c r="C468" i="80"/>
  <c r="C438" i="80"/>
  <c r="C408" i="80"/>
  <c r="C378" i="80"/>
  <c r="C348" i="80"/>
  <c r="C318" i="80"/>
  <c r="C288" i="80"/>
  <c r="C258" i="80"/>
  <c r="C228" i="80"/>
  <c r="C198" i="80"/>
  <c r="C168" i="80"/>
  <c r="C138" i="80"/>
  <c r="C108" i="80"/>
  <c r="C78" i="80"/>
  <c r="C48" i="80"/>
  <c r="C18" i="80"/>
  <c r="C917" i="80"/>
  <c r="C887" i="80"/>
  <c r="C857" i="80"/>
  <c r="C827" i="80"/>
  <c r="C797" i="80"/>
  <c r="C767" i="80"/>
  <c r="C737" i="80"/>
  <c r="C707" i="80"/>
  <c r="C677" i="80"/>
  <c r="C647" i="80"/>
  <c r="C617" i="80"/>
  <c r="C587" i="80"/>
  <c r="C557" i="80"/>
  <c r="C527" i="80"/>
  <c r="C497" i="80"/>
  <c r="C467" i="80"/>
  <c r="C437" i="80"/>
  <c r="C407" i="80"/>
  <c r="C377" i="80"/>
  <c r="C347" i="80"/>
  <c r="C317" i="80"/>
  <c r="C287" i="80"/>
  <c r="C257" i="80"/>
  <c r="C227" i="80"/>
  <c r="C197" i="80"/>
  <c r="C167" i="80"/>
  <c r="C137" i="80"/>
  <c r="C107" i="80"/>
  <c r="C77" i="80"/>
  <c r="C47" i="80"/>
  <c r="C17" i="80"/>
  <c r="C916" i="80"/>
  <c r="C886" i="80"/>
  <c r="C856" i="80"/>
  <c r="C826" i="80"/>
  <c r="C796" i="80"/>
  <c r="C766" i="80"/>
  <c r="C736" i="80"/>
  <c r="C706" i="80"/>
  <c r="C676" i="80"/>
  <c r="C646" i="80"/>
  <c r="C616" i="80"/>
  <c r="C586" i="80"/>
  <c r="C556" i="80"/>
  <c r="C526" i="80"/>
  <c r="C496" i="80"/>
  <c r="C466" i="80"/>
  <c r="C436" i="80"/>
  <c r="C406" i="80"/>
  <c r="C376" i="80"/>
  <c r="C346" i="80"/>
  <c r="C316" i="80"/>
  <c r="C286" i="80"/>
  <c r="C256" i="80"/>
  <c r="C226" i="80"/>
  <c r="C196" i="80"/>
  <c r="C166" i="80"/>
  <c r="C136" i="80"/>
  <c r="C106" i="80"/>
  <c r="C76" i="80"/>
  <c r="C46" i="80"/>
  <c r="C16" i="80"/>
  <c r="C915" i="80"/>
  <c r="C885" i="80"/>
  <c r="C855" i="80"/>
  <c r="C825" i="80"/>
  <c r="C795" i="80"/>
  <c r="C765" i="80"/>
  <c r="C735" i="80"/>
  <c r="C705" i="80"/>
  <c r="C675" i="80"/>
  <c r="C645" i="80"/>
  <c r="C615" i="80"/>
  <c r="C585" i="80"/>
  <c r="C555" i="80"/>
  <c r="C525" i="80"/>
  <c r="C495" i="80"/>
  <c r="C465" i="80"/>
  <c r="C435" i="80"/>
  <c r="C405" i="80"/>
  <c r="C375" i="80"/>
  <c r="C345" i="80"/>
  <c r="C315" i="80"/>
  <c r="C285" i="80"/>
  <c r="C255" i="80"/>
  <c r="C225" i="80"/>
  <c r="C195" i="80"/>
  <c r="C165" i="80"/>
  <c r="C135" i="80"/>
  <c r="C105" i="80"/>
  <c r="C75" i="80"/>
  <c r="C45" i="80"/>
  <c r="C15" i="80"/>
  <c r="C914" i="80"/>
  <c r="C884" i="80"/>
  <c r="C854" i="80"/>
  <c r="C824" i="80"/>
  <c r="C794" i="80"/>
  <c r="C764" i="80"/>
  <c r="C734" i="80"/>
  <c r="C704" i="80"/>
  <c r="C674" i="80"/>
  <c r="C644" i="80"/>
  <c r="C614" i="80"/>
  <c r="C584" i="80"/>
  <c r="C554" i="80"/>
  <c r="C524" i="80"/>
  <c r="C494" i="80"/>
  <c r="C464" i="80"/>
  <c r="C434" i="80"/>
  <c r="C404" i="80"/>
  <c r="C374" i="80"/>
  <c r="C344" i="80"/>
  <c r="C314" i="80"/>
  <c r="C284" i="80"/>
  <c r="C254" i="80"/>
  <c r="C224" i="80"/>
  <c r="C194" i="80"/>
  <c r="C164" i="80"/>
  <c r="C134" i="80"/>
  <c r="C104" i="80"/>
  <c r="C74" i="80"/>
  <c r="C44" i="80"/>
  <c r="C14" i="80"/>
  <c r="C913" i="80"/>
  <c r="C883" i="80"/>
  <c r="C853" i="80"/>
  <c r="C823" i="80"/>
  <c r="C793" i="80"/>
  <c r="C763" i="80"/>
  <c r="C733" i="80"/>
  <c r="C703" i="80"/>
  <c r="C673" i="80"/>
  <c r="C643" i="80"/>
  <c r="C613" i="80"/>
  <c r="C583" i="80"/>
  <c r="C553" i="80"/>
  <c r="C523" i="80"/>
  <c r="C493" i="80"/>
  <c r="C463" i="80"/>
  <c r="C433" i="80"/>
  <c r="C403" i="80"/>
  <c r="C373" i="80"/>
  <c r="C343" i="80"/>
  <c r="C313" i="80"/>
  <c r="C283" i="80"/>
  <c r="C253" i="80"/>
  <c r="C223" i="80"/>
  <c r="C193" i="80"/>
  <c r="C163" i="80"/>
  <c r="C133" i="80"/>
  <c r="C103" i="80"/>
  <c r="C73" i="80"/>
  <c r="C43" i="80"/>
  <c r="C13" i="80"/>
  <c r="C912" i="80"/>
  <c r="C882" i="80"/>
  <c r="C852" i="80"/>
  <c r="C822" i="80"/>
  <c r="C792" i="80"/>
  <c r="C762" i="80"/>
  <c r="C732" i="80"/>
  <c r="C702" i="80"/>
  <c r="C672" i="80"/>
  <c r="C642" i="80"/>
  <c r="C612" i="80"/>
  <c r="C582" i="80"/>
  <c r="C552" i="80"/>
  <c r="C522" i="80"/>
  <c r="C492" i="80"/>
  <c r="C462" i="80"/>
  <c r="C432" i="80"/>
  <c r="C402" i="80"/>
  <c r="C372" i="80"/>
  <c r="C342" i="80"/>
  <c r="C312" i="80"/>
  <c r="C282" i="80"/>
  <c r="C252" i="80"/>
  <c r="C222" i="80"/>
  <c r="C192" i="80"/>
  <c r="C162" i="80"/>
  <c r="C132" i="80"/>
  <c r="C102" i="80"/>
  <c r="C72" i="80"/>
  <c r="C42" i="80"/>
  <c r="C12" i="80"/>
  <c r="C911" i="80"/>
  <c r="C881" i="80"/>
  <c r="C851" i="80"/>
  <c r="C821" i="80"/>
  <c r="C791" i="80"/>
  <c r="C761" i="80"/>
  <c r="C731" i="80"/>
  <c r="C701" i="80"/>
  <c r="C671" i="80"/>
  <c r="C641" i="80"/>
  <c r="C611" i="80"/>
  <c r="C581" i="80"/>
  <c r="C551" i="80"/>
  <c r="C521" i="80"/>
  <c r="C491" i="80"/>
  <c r="C461" i="80"/>
  <c r="C431" i="80"/>
  <c r="C401" i="80"/>
  <c r="C371" i="80"/>
  <c r="C341" i="80"/>
  <c r="C311" i="80"/>
  <c r="C281" i="80"/>
  <c r="C251" i="80"/>
  <c r="C221" i="80"/>
  <c r="C191" i="80"/>
  <c r="C161" i="80"/>
  <c r="C131" i="80"/>
  <c r="C101" i="80"/>
  <c r="C71" i="80"/>
  <c r="C41" i="80"/>
  <c r="C11" i="80"/>
  <c r="C910" i="80"/>
  <c r="C880" i="80"/>
  <c r="C850" i="80"/>
  <c r="C820" i="80"/>
  <c r="C790" i="80"/>
  <c r="C760" i="80"/>
  <c r="C730" i="80"/>
  <c r="C700" i="80"/>
  <c r="C670" i="80"/>
  <c r="C640" i="80"/>
  <c r="C610" i="80"/>
  <c r="C580" i="80"/>
  <c r="C550" i="80"/>
  <c r="C520" i="80"/>
  <c r="C490" i="80"/>
  <c r="C460" i="80"/>
  <c r="C430" i="80"/>
  <c r="C400" i="80"/>
  <c r="C370" i="80"/>
  <c r="C340" i="80"/>
  <c r="C310" i="80"/>
  <c r="C280" i="80"/>
  <c r="C250" i="80"/>
  <c r="C220" i="80"/>
  <c r="C190" i="80"/>
  <c r="C160" i="80"/>
  <c r="C130" i="80"/>
  <c r="C100" i="80"/>
  <c r="C70" i="80"/>
  <c r="C40" i="80"/>
  <c r="C10" i="80"/>
  <c r="C909" i="80"/>
  <c r="C879" i="80"/>
  <c r="C849" i="80"/>
  <c r="C819" i="80"/>
  <c r="C789" i="80"/>
  <c r="C759" i="80"/>
  <c r="C729" i="80"/>
  <c r="C699" i="80"/>
  <c r="C669" i="80"/>
  <c r="C639" i="80"/>
  <c r="C609" i="80"/>
  <c r="C579" i="80"/>
  <c r="C549" i="80"/>
  <c r="C519" i="80"/>
  <c r="C489" i="80"/>
  <c r="C459" i="80"/>
  <c r="C429" i="80"/>
  <c r="C399" i="80"/>
  <c r="C369" i="80"/>
  <c r="C339" i="80"/>
  <c r="C309" i="80"/>
  <c r="C279" i="80"/>
  <c r="C249" i="80"/>
  <c r="C219" i="80"/>
  <c r="C189" i="80"/>
  <c r="C159" i="80"/>
  <c r="C129" i="80"/>
  <c r="C99" i="80"/>
  <c r="C69" i="80"/>
  <c r="C39" i="80"/>
  <c r="C9" i="80"/>
  <c r="C908" i="80"/>
  <c r="C878" i="80"/>
  <c r="C848" i="80"/>
  <c r="C818" i="80"/>
  <c r="C788" i="80"/>
  <c r="C758" i="80"/>
  <c r="C728" i="80"/>
  <c r="C698" i="80"/>
  <c r="C668" i="80"/>
  <c r="C638" i="80"/>
  <c r="C608" i="80"/>
  <c r="C578" i="80"/>
  <c r="C548" i="80"/>
  <c r="C518" i="80"/>
  <c r="C488" i="80"/>
  <c r="C458" i="80"/>
  <c r="C428" i="80"/>
  <c r="C398" i="80"/>
  <c r="C368" i="80"/>
  <c r="C338" i="80"/>
  <c r="C308" i="80"/>
  <c r="C278" i="80"/>
  <c r="C248" i="80"/>
  <c r="C218" i="80"/>
  <c r="C188" i="80"/>
  <c r="C158" i="80"/>
  <c r="C128" i="80"/>
  <c r="C98" i="80"/>
  <c r="C68" i="80"/>
  <c r="C38" i="80"/>
  <c r="C8" i="80"/>
  <c r="C907" i="80"/>
  <c r="C877" i="80"/>
  <c r="C847" i="80"/>
  <c r="C817" i="80"/>
  <c r="C787" i="80"/>
  <c r="C757" i="80"/>
  <c r="C727" i="80"/>
  <c r="C697" i="80"/>
  <c r="C667" i="80"/>
  <c r="C637" i="80"/>
  <c r="C607" i="80"/>
  <c r="C577" i="80"/>
  <c r="C547" i="80"/>
  <c r="C517" i="80"/>
  <c r="C487" i="80"/>
  <c r="C457" i="80"/>
  <c r="C427" i="80"/>
  <c r="C397" i="80"/>
  <c r="C367" i="80"/>
  <c r="C337" i="80"/>
  <c r="C307" i="80"/>
  <c r="C277" i="80"/>
  <c r="C247" i="80"/>
  <c r="C217" i="80"/>
  <c r="C187" i="80"/>
  <c r="C157" i="80"/>
  <c r="C127" i="80"/>
  <c r="C97" i="80"/>
  <c r="C67" i="80"/>
  <c r="C37" i="80"/>
  <c r="C7" i="80"/>
  <c r="C906" i="80"/>
  <c r="C876" i="80"/>
  <c r="C846" i="80"/>
  <c r="C816" i="80"/>
  <c r="C786" i="80"/>
  <c r="C756" i="80"/>
  <c r="C726" i="80"/>
  <c r="C696" i="80"/>
  <c r="C666" i="80"/>
  <c r="C636" i="80"/>
  <c r="C606" i="80"/>
  <c r="C576" i="80"/>
  <c r="C546" i="80"/>
  <c r="C516" i="80"/>
  <c r="C486" i="80"/>
  <c r="C456" i="80"/>
  <c r="C426" i="80"/>
  <c r="C396" i="80"/>
  <c r="C366" i="80"/>
  <c r="C336" i="80"/>
  <c r="C306" i="80"/>
  <c r="C276" i="80"/>
  <c r="C246" i="80"/>
  <c r="C216" i="80"/>
  <c r="C186" i="80"/>
  <c r="C156" i="80"/>
  <c r="C126" i="80"/>
  <c r="C96" i="80"/>
  <c r="C66" i="80"/>
  <c r="C36" i="80"/>
  <c r="C6" i="80"/>
  <c r="C905" i="80"/>
  <c r="C875" i="80"/>
  <c r="C845" i="80"/>
  <c r="C815" i="80"/>
  <c r="C785" i="80"/>
  <c r="C755" i="80"/>
  <c r="C725" i="80"/>
  <c r="C695" i="80"/>
  <c r="C665" i="80"/>
  <c r="C635" i="80"/>
  <c r="C605" i="80"/>
  <c r="C575" i="80"/>
  <c r="C545" i="80"/>
  <c r="C515" i="80"/>
  <c r="C485" i="80"/>
  <c r="C455" i="80"/>
  <c r="C425" i="80"/>
  <c r="C395" i="80"/>
  <c r="C365" i="80"/>
  <c r="C335" i="80"/>
  <c r="C305" i="80"/>
  <c r="C275" i="80"/>
  <c r="C245" i="80"/>
  <c r="C215" i="80"/>
  <c r="C185" i="80"/>
  <c r="C155" i="80"/>
  <c r="C125" i="80"/>
  <c r="C95" i="80"/>
  <c r="C65" i="80"/>
  <c r="C35" i="80"/>
  <c r="C5" i="80"/>
  <c r="C904" i="80"/>
  <c r="C874" i="80"/>
  <c r="C844" i="80"/>
  <c r="C814" i="80"/>
  <c r="C784" i="80"/>
  <c r="C754" i="80"/>
  <c r="C724" i="80"/>
  <c r="C694" i="80"/>
  <c r="C664" i="80"/>
  <c r="C634" i="80"/>
  <c r="C604" i="80"/>
  <c r="C574" i="80"/>
  <c r="C544" i="80"/>
  <c r="C514" i="80"/>
  <c r="C484" i="80"/>
  <c r="C454" i="80"/>
  <c r="C424" i="80"/>
  <c r="C394" i="80"/>
  <c r="C364" i="80"/>
  <c r="C334" i="80"/>
  <c r="C304" i="80"/>
  <c r="C274" i="80"/>
  <c r="C244" i="80"/>
  <c r="C214" i="80"/>
  <c r="C184" i="80"/>
  <c r="C154" i="80"/>
  <c r="C124" i="80"/>
  <c r="C94" i="80"/>
  <c r="C64" i="80"/>
  <c r="C34" i="80"/>
  <c r="C4" i="80"/>
  <c r="C903" i="80"/>
  <c r="C873" i="80"/>
  <c r="C843" i="80"/>
  <c r="C813" i="80"/>
  <c r="C783" i="80"/>
  <c r="C753" i="80"/>
  <c r="C723" i="80"/>
  <c r="C693" i="80"/>
  <c r="C663" i="80"/>
  <c r="C633" i="80"/>
  <c r="C603" i="80"/>
  <c r="C573" i="80"/>
  <c r="C543" i="80"/>
  <c r="C513" i="80"/>
  <c r="C483" i="80"/>
  <c r="C453" i="80"/>
  <c r="C423" i="80"/>
  <c r="C393" i="80"/>
  <c r="C363" i="80"/>
  <c r="C333" i="80"/>
  <c r="C303" i="80"/>
  <c r="C273" i="80"/>
  <c r="C243" i="80"/>
  <c r="C213" i="80"/>
  <c r="C183" i="80"/>
  <c r="C153" i="80"/>
  <c r="C123" i="80"/>
  <c r="C93" i="80"/>
  <c r="C63" i="80"/>
  <c r="C33" i="80"/>
  <c r="C3" i="80"/>
  <c r="C902" i="80"/>
  <c r="C872" i="80"/>
  <c r="C842" i="80"/>
  <c r="C812" i="80"/>
  <c r="C782" i="80"/>
  <c r="C752" i="80"/>
  <c r="C722" i="80"/>
  <c r="C692" i="80"/>
  <c r="C662" i="80"/>
  <c r="C632" i="80"/>
  <c r="C602" i="80"/>
  <c r="C572" i="80"/>
  <c r="C542" i="80"/>
  <c r="C512" i="80"/>
  <c r="C482" i="80"/>
  <c r="C452" i="80"/>
  <c r="C422" i="80"/>
  <c r="C392" i="80"/>
  <c r="C362" i="80"/>
  <c r="C332" i="80"/>
  <c r="C302" i="80"/>
  <c r="C272" i="80"/>
  <c r="C242" i="80"/>
  <c r="C212" i="80"/>
  <c r="C182" i="80"/>
  <c r="C152" i="80"/>
  <c r="C122" i="80"/>
  <c r="C92" i="80"/>
  <c r="C62" i="80"/>
  <c r="C32" i="80"/>
  <c r="A903" i="80"/>
  <c r="A873" i="80"/>
  <c r="A843" i="80"/>
  <c r="A813" i="80"/>
  <c r="A783" i="80"/>
  <c r="A753" i="80"/>
  <c r="A723" i="80"/>
  <c r="A693" i="80"/>
  <c r="A663" i="80"/>
  <c r="A633" i="80"/>
  <c r="A603" i="80"/>
  <c r="A573" i="80"/>
  <c r="A543" i="80"/>
  <c r="A513" i="80"/>
  <c r="A483" i="80"/>
  <c r="A453" i="80"/>
  <c r="A423" i="80"/>
  <c r="A393" i="80"/>
  <c r="A363" i="80"/>
  <c r="A333" i="80"/>
  <c r="A303" i="80"/>
  <c r="A273" i="80"/>
  <c r="A243" i="80"/>
  <c r="A213" i="80"/>
  <c r="A183" i="80"/>
  <c r="A153" i="80"/>
  <c r="A123" i="80"/>
  <c r="A93" i="80"/>
  <c r="A63" i="80"/>
  <c r="A33" i="80"/>
  <c r="A3" i="80"/>
  <c r="A2" i="80"/>
  <c r="A32" i="80"/>
  <c r="A62" i="80"/>
  <c r="A92" i="80"/>
  <c r="A122" i="80"/>
  <c r="A152" i="80"/>
  <c r="A182" i="80"/>
  <c r="A212" i="80"/>
  <c r="A242" i="80"/>
  <c r="A272" i="80"/>
  <c r="A302" i="80"/>
  <c r="A332" i="80"/>
  <c r="A362" i="80"/>
  <c r="A392" i="80"/>
  <c r="A422" i="80"/>
  <c r="A452" i="80"/>
  <c r="A482" i="80"/>
  <c r="A512" i="80"/>
  <c r="A542" i="80"/>
  <c r="A572" i="80"/>
  <c r="A602" i="80"/>
  <c r="A632" i="80"/>
  <c r="A662" i="80"/>
  <c r="A692" i="80"/>
  <c r="A722" i="80"/>
  <c r="A752" i="80"/>
  <c r="A782" i="80"/>
  <c r="A812" i="80"/>
  <c r="A842" i="80"/>
  <c r="A872" i="80"/>
  <c r="H2" i="80" l="1"/>
  <c r="AX6" i="77" s="1"/>
  <c r="M2" i="80"/>
  <c r="O2" i="80"/>
  <c r="N2" i="80"/>
  <c r="L2" i="80"/>
  <c r="K2" i="80"/>
  <c r="J2" i="80"/>
  <c r="I2" i="80"/>
  <c r="B31" i="78"/>
  <c r="B30" i="78"/>
  <c r="B29" i="78"/>
  <c r="B28" i="78"/>
  <c r="B27" i="78"/>
  <c r="B26" i="78"/>
  <c r="B24" i="78"/>
  <c r="B23" i="78"/>
  <c r="B22" i="78"/>
  <c r="B21" i="78"/>
  <c r="B20" i="78"/>
  <c r="B19" i="78"/>
  <c r="B18" i="78"/>
  <c r="B17" i="78"/>
  <c r="B16" i="78"/>
  <c r="B14" i="78"/>
  <c r="B12" i="78"/>
  <c r="B11" i="78"/>
  <c r="B10" i="78"/>
  <c r="B9" i="78"/>
  <c r="B8" i="78"/>
  <c r="B7" i="78"/>
  <c r="B6" i="78"/>
  <c r="B5" i="78"/>
  <c r="B3" i="78"/>
  <c r="B2" i="78"/>
  <c r="B4" i="78" l="1"/>
  <c r="B13" i="78"/>
  <c r="B25" i="78"/>
  <c r="I10" i="68"/>
  <c r="AX6" i="76"/>
  <c r="N3" i="80"/>
  <c r="O3" i="80"/>
  <c r="I3" i="80"/>
  <c r="L3" i="80"/>
  <c r="H3" i="80"/>
  <c r="J3" i="80"/>
  <c r="K3" i="80"/>
  <c r="M3" i="80"/>
  <c r="AW35" i="37" l="1"/>
  <c r="AR35" i="37"/>
  <c r="AS35" i="37"/>
  <c r="AT35" i="37"/>
  <c r="AU35" i="37"/>
  <c r="AM35" i="37"/>
  <c r="AO35" i="37"/>
  <c r="AL35" i="37"/>
  <c r="AN35" i="37"/>
  <c r="G61" i="66"/>
  <c r="H61" i="66"/>
  <c r="AC35" i="37"/>
  <c r="AE35" i="37"/>
  <c r="AG35" i="37"/>
  <c r="AI35" i="37"/>
  <c r="S36" i="66"/>
  <c r="AB36" i="37" s="1"/>
  <c r="T36" i="66"/>
  <c r="AD36" i="37" s="1"/>
  <c r="U36" i="66"/>
  <c r="AF36" i="37" s="1"/>
  <c r="V36" i="66"/>
  <c r="AH36" i="37" s="1"/>
  <c r="AB35" i="37"/>
  <c r="AD35" i="37"/>
  <c r="AF35" i="37"/>
  <c r="AH35" i="37"/>
  <c r="R36" i="66"/>
  <c r="AA35" i="37"/>
  <c r="Q36" i="66"/>
  <c r="Z35" i="37"/>
  <c r="P36" i="66"/>
  <c r="Y35" i="37"/>
  <c r="O36" i="66"/>
  <c r="X35" i="37"/>
  <c r="N36" i="66"/>
  <c r="W35" i="37"/>
  <c r="M36" i="66"/>
  <c r="V36" i="37" s="1"/>
  <c r="V35" i="37"/>
  <c r="U35" i="37"/>
  <c r="AC45" i="66"/>
  <c r="T35" i="37"/>
  <c r="C47" i="66"/>
  <c r="I44" i="66"/>
  <c r="S35" i="37"/>
  <c r="W44" i="66"/>
  <c r="L36" i="66"/>
  <c r="R36" i="37" s="1"/>
  <c r="R35" i="37"/>
  <c r="K36" i="66"/>
  <c r="Q36" i="37" s="1"/>
  <c r="Q35" i="37"/>
  <c r="AD9" i="66"/>
  <c r="AE9" i="66"/>
  <c r="AF9" i="66"/>
  <c r="AG9" i="66"/>
  <c r="M36" i="37" s="1"/>
  <c r="G35" i="37"/>
  <c r="I35" i="37"/>
  <c r="K35" i="37"/>
  <c r="M35" i="37"/>
  <c r="C36" i="66"/>
  <c r="C36" i="37" s="1"/>
  <c r="D36" i="66"/>
  <c r="D36" i="37" s="1"/>
  <c r="E36" i="66"/>
  <c r="E36" i="37" s="1"/>
  <c r="F36" i="66"/>
  <c r="G36" i="66"/>
  <c r="H36" i="66"/>
  <c r="I36" i="66"/>
  <c r="J36" i="66"/>
  <c r="N36" i="37" s="1"/>
  <c r="C35" i="37"/>
  <c r="D35" i="37"/>
  <c r="E35" i="37"/>
  <c r="F35" i="37"/>
  <c r="H35" i="37"/>
  <c r="J35" i="37"/>
  <c r="L35" i="37"/>
  <c r="N35" i="37"/>
  <c r="A1" i="77"/>
  <c r="A1" i="76"/>
  <c r="D42" i="68"/>
  <c r="AE3" i="74"/>
  <c r="AD3" i="74"/>
  <c r="AC3" i="74"/>
  <c r="AB3" i="74"/>
  <c r="AA3" i="74"/>
  <c r="Z3" i="74"/>
  <c r="Y3" i="74"/>
  <c r="X3" i="74"/>
  <c r="W3" i="74"/>
  <c r="V3" i="74"/>
  <c r="U3" i="74"/>
  <c r="T3" i="74"/>
  <c r="S3" i="74"/>
  <c r="R3" i="74"/>
  <c r="Q3" i="74"/>
  <c r="P3" i="74"/>
  <c r="O3" i="74"/>
  <c r="N3" i="74"/>
  <c r="M3" i="74"/>
  <c r="L3" i="74"/>
  <c r="K3" i="74"/>
  <c r="J3" i="74"/>
  <c r="I3" i="74"/>
  <c r="H3" i="74"/>
  <c r="G3" i="74"/>
  <c r="F3" i="74"/>
  <c r="E3" i="74"/>
  <c r="D3" i="74"/>
  <c r="C3" i="74"/>
  <c r="B3" i="74"/>
  <c r="R3" i="78"/>
  <c r="AW34" i="37"/>
  <c r="AW33" i="37"/>
  <c r="AW32" i="37"/>
  <c r="AW31" i="37"/>
  <c r="AW30" i="37"/>
  <c r="AW29" i="37"/>
  <c r="AW28" i="37"/>
  <c r="AW27" i="37"/>
  <c r="AW26" i="37"/>
  <c r="AW25" i="37"/>
  <c r="AW24" i="37"/>
  <c r="AW23" i="37"/>
  <c r="AW22" i="37"/>
  <c r="AW21" i="37"/>
  <c r="AW20" i="37"/>
  <c r="AW19" i="37"/>
  <c r="AW18" i="37"/>
  <c r="AW17" i="37"/>
  <c r="AW16" i="37"/>
  <c r="AW15" i="37"/>
  <c r="AW14" i="37"/>
  <c r="AW13" i="37"/>
  <c r="AW12" i="37"/>
  <c r="AW11" i="37"/>
  <c r="AW10" i="37"/>
  <c r="AW9" i="37"/>
  <c r="AW8" i="37"/>
  <c r="AW7" i="37"/>
  <c r="AW6" i="37"/>
  <c r="AU34" i="37"/>
  <c r="AT34" i="37"/>
  <c r="AS34" i="37"/>
  <c r="AU33" i="37"/>
  <c r="AT33" i="37"/>
  <c r="AS33" i="37"/>
  <c r="AU32" i="37"/>
  <c r="AT32" i="37"/>
  <c r="AS32" i="37"/>
  <c r="AU31" i="37"/>
  <c r="AT31" i="37"/>
  <c r="AS31" i="37"/>
  <c r="AU30" i="37"/>
  <c r="AT30" i="37"/>
  <c r="AS30" i="37"/>
  <c r="AU29" i="37"/>
  <c r="AT29" i="37"/>
  <c r="AS29" i="37"/>
  <c r="AU28" i="37"/>
  <c r="AT28" i="37"/>
  <c r="AS28" i="37"/>
  <c r="AU27" i="37"/>
  <c r="AT27" i="37"/>
  <c r="AS27" i="37"/>
  <c r="AU26" i="37"/>
  <c r="AT26" i="37"/>
  <c r="AS26" i="37"/>
  <c r="AU25" i="37"/>
  <c r="AT25" i="37"/>
  <c r="AS25" i="37"/>
  <c r="AU24" i="37"/>
  <c r="AT24" i="37"/>
  <c r="AS24" i="37"/>
  <c r="AU23" i="37"/>
  <c r="AT23" i="37"/>
  <c r="AS23" i="37"/>
  <c r="AU22" i="37"/>
  <c r="AT22" i="37"/>
  <c r="AS22" i="37"/>
  <c r="AU21" i="37"/>
  <c r="AT21" i="37"/>
  <c r="AS21" i="37"/>
  <c r="AU20" i="37"/>
  <c r="AT20" i="37"/>
  <c r="AS20" i="37"/>
  <c r="AU19" i="37"/>
  <c r="AT19" i="37"/>
  <c r="AS19" i="37"/>
  <c r="AU18" i="37"/>
  <c r="AT18" i="37"/>
  <c r="AS18" i="37"/>
  <c r="AU17" i="37"/>
  <c r="AT17" i="37"/>
  <c r="AS17" i="37"/>
  <c r="AU16" i="37"/>
  <c r="AT16" i="37"/>
  <c r="AS16" i="37"/>
  <c r="AU15" i="37"/>
  <c r="AT15" i="37"/>
  <c r="AS15" i="37"/>
  <c r="AU14" i="37"/>
  <c r="AT14" i="37"/>
  <c r="AS14" i="37"/>
  <c r="AU13" i="37"/>
  <c r="AT13" i="37"/>
  <c r="AS13" i="37"/>
  <c r="AU12" i="37"/>
  <c r="AT12" i="37"/>
  <c r="AS12" i="37"/>
  <c r="AU11" i="37"/>
  <c r="AT11" i="37"/>
  <c r="AS11" i="37"/>
  <c r="AU10" i="37"/>
  <c r="AT10" i="37"/>
  <c r="AS10" i="37"/>
  <c r="AU9" i="37"/>
  <c r="AT9" i="37"/>
  <c r="AS9" i="37"/>
  <c r="AU8" i="37"/>
  <c r="AT8" i="37"/>
  <c r="AS8" i="37"/>
  <c r="AU7" i="37"/>
  <c r="AT7" i="37"/>
  <c r="AS7" i="37"/>
  <c r="AU6" i="37"/>
  <c r="AT6" i="37"/>
  <c r="AS6" i="37"/>
  <c r="AR34" i="37"/>
  <c r="AR33" i="37"/>
  <c r="AR32" i="37"/>
  <c r="AR31" i="37"/>
  <c r="AR30" i="37"/>
  <c r="AR29" i="37"/>
  <c r="AR28" i="37"/>
  <c r="AR27" i="37"/>
  <c r="AR26" i="37"/>
  <c r="AR25" i="37"/>
  <c r="AR24" i="37"/>
  <c r="AR23" i="37"/>
  <c r="AR22" i="37"/>
  <c r="AR21" i="37"/>
  <c r="AR20" i="37"/>
  <c r="AR19" i="37"/>
  <c r="AR18" i="37"/>
  <c r="AR17" i="37"/>
  <c r="AR16" i="37"/>
  <c r="AR15" i="37"/>
  <c r="AR14" i="37"/>
  <c r="AR13" i="37"/>
  <c r="AR12" i="37"/>
  <c r="AR11" i="37"/>
  <c r="AR10" i="37"/>
  <c r="AR9" i="37"/>
  <c r="AR8" i="37"/>
  <c r="AR7" i="37"/>
  <c r="AR6" i="37"/>
  <c r="AI34" i="37"/>
  <c r="AI33" i="37"/>
  <c r="AI32" i="37"/>
  <c r="AI31" i="37"/>
  <c r="AI30" i="37"/>
  <c r="AI29" i="37"/>
  <c r="AI28" i="37"/>
  <c r="AI27" i="37"/>
  <c r="AI26" i="37"/>
  <c r="AI25" i="37"/>
  <c r="AI24" i="37"/>
  <c r="AI23" i="37"/>
  <c r="AI22" i="37"/>
  <c r="AI21" i="37"/>
  <c r="AI20" i="37"/>
  <c r="AI19" i="37"/>
  <c r="AI18" i="37"/>
  <c r="AI17" i="37"/>
  <c r="AI16" i="37"/>
  <c r="AI15" i="37"/>
  <c r="AI14" i="37"/>
  <c r="AI13" i="37"/>
  <c r="AI12" i="37"/>
  <c r="AI11" i="37"/>
  <c r="AI10" i="37"/>
  <c r="AI9" i="37"/>
  <c r="AI8" i="37"/>
  <c r="AI7" i="37"/>
  <c r="AI6" i="37"/>
  <c r="AH34" i="37"/>
  <c r="AH33" i="37"/>
  <c r="AH32" i="37"/>
  <c r="AH31" i="37"/>
  <c r="AH30" i="37"/>
  <c r="AH29" i="37"/>
  <c r="AH28" i="37"/>
  <c r="AH27" i="37"/>
  <c r="AH26" i="37"/>
  <c r="AH25" i="37"/>
  <c r="AH24" i="37"/>
  <c r="AH23" i="37"/>
  <c r="AH22" i="37"/>
  <c r="AH21" i="37"/>
  <c r="AH20" i="37"/>
  <c r="AH19" i="37"/>
  <c r="AH18" i="37"/>
  <c r="AH17" i="37"/>
  <c r="AH16" i="37"/>
  <c r="AH15" i="37"/>
  <c r="AH14" i="37"/>
  <c r="AH13" i="37"/>
  <c r="AH12" i="37"/>
  <c r="AH11" i="37"/>
  <c r="AH10" i="37"/>
  <c r="AH9" i="37"/>
  <c r="AH8" i="37"/>
  <c r="AH7" i="37"/>
  <c r="AH6" i="37"/>
  <c r="AG34" i="37"/>
  <c r="AG33" i="37"/>
  <c r="AG32" i="37"/>
  <c r="AG31" i="37"/>
  <c r="AG30" i="37"/>
  <c r="AG29" i="37"/>
  <c r="AG28" i="37"/>
  <c r="AG27" i="37"/>
  <c r="AG26" i="37"/>
  <c r="AG25" i="37"/>
  <c r="AG24" i="37"/>
  <c r="AG23" i="37"/>
  <c r="AG22" i="37"/>
  <c r="AG21" i="37"/>
  <c r="AG20" i="37"/>
  <c r="AG19" i="37"/>
  <c r="AG18" i="37"/>
  <c r="AG17" i="37"/>
  <c r="AG16" i="37"/>
  <c r="AG15" i="37"/>
  <c r="AG14" i="37"/>
  <c r="AG13" i="37"/>
  <c r="AG12" i="37"/>
  <c r="AG11" i="37"/>
  <c r="AG10" i="37"/>
  <c r="AG9" i="37"/>
  <c r="AG8" i="37"/>
  <c r="AG7" i="37"/>
  <c r="AG6" i="37"/>
  <c r="AF34" i="37"/>
  <c r="AF33" i="37"/>
  <c r="AF32" i="37"/>
  <c r="AF31" i="37"/>
  <c r="AF30" i="37"/>
  <c r="AF29" i="37"/>
  <c r="AF28" i="37"/>
  <c r="AF27" i="37"/>
  <c r="AF26" i="37"/>
  <c r="AF25" i="37"/>
  <c r="AF24" i="37"/>
  <c r="AF23" i="37"/>
  <c r="AF22" i="37"/>
  <c r="AF21" i="37"/>
  <c r="AF20" i="37"/>
  <c r="AF19" i="37"/>
  <c r="AF18" i="37"/>
  <c r="AF17" i="37"/>
  <c r="AF16" i="37"/>
  <c r="AF15" i="37"/>
  <c r="AF14" i="37"/>
  <c r="AF13" i="37"/>
  <c r="AF12" i="37"/>
  <c r="AF11" i="37"/>
  <c r="AF10" i="37"/>
  <c r="AF9" i="37"/>
  <c r="AF8" i="37"/>
  <c r="AF7" i="37"/>
  <c r="AF6" i="37"/>
  <c r="AE34" i="37"/>
  <c r="AE33" i="37"/>
  <c r="AE32" i="37"/>
  <c r="AE31" i="37"/>
  <c r="AE30" i="37"/>
  <c r="AE29" i="37"/>
  <c r="AE28" i="37"/>
  <c r="AE27" i="37"/>
  <c r="AE26" i="37"/>
  <c r="AE25" i="37"/>
  <c r="AE24" i="37"/>
  <c r="AE23" i="37"/>
  <c r="AE22" i="37"/>
  <c r="AE21" i="37"/>
  <c r="AE20" i="37"/>
  <c r="AE19" i="37"/>
  <c r="AE18" i="37"/>
  <c r="AE17" i="37"/>
  <c r="AE16" i="37"/>
  <c r="AE15" i="37"/>
  <c r="AE14" i="37"/>
  <c r="AE13" i="37"/>
  <c r="AE12" i="37"/>
  <c r="AE11" i="37"/>
  <c r="AE10" i="37"/>
  <c r="AE9" i="37"/>
  <c r="AE8" i="37"/>
  <c r="AE7" i="37"/>
  <c r="AE6" i="37"/>
  <c r="AD34" i="37"/>
  <c r="AD33" i="37"/>
  <c r="AD32" i="37"/>
  <c r="AD31" i="37"/>
  <c r="AD30" i="37"/>
  <c r="AD29" i="37"/>
  <c r="AD28" i="37"/>
  <c r="AD27" i="37"/>
  <c r="AD26" i="37"/>
  <c r="AD25" i="37"/>
  <c r="AD24" i="37"/>
  <c r="AD23" i="37"/>
  <c r="AD22" i="37"/>
  <c r="AD21" i="37"/>
  <c r="AD20" i="37"/>
  <c r="AD19" i="37"/>
  <c r="AD18" i="37"/>
  <c r="AD17" i="37"/>
  <c r="AD16" i="37"/>
  <c r="AD15" i="37"/>
  <c r="AD14" i="37"/>
  <c r="AD13" i="37"/>
  <c r="AD12" i="37"/>
  <c r="AD11" i="37"/>
  <c r="AD10" i="37"/>
  <c r="AD9" i="37"/>
  <c r="AD8" i="37"/>
  <c r="AD7" i="37"/>
  <c r="AD6" i="37"/>
  <c r="AC34" i="37"/>
  <c r="AC33" i="37"/>
  <c r="AC32" i="37"/>
  <c r="AC31" i="37"/>
  <c r="AC30" i="37"/>
  <c r="AC29" i="37"/>
  <c r="AC28" i="37"/>
  <c r="AC27" i="37"/>
  <c r="AC26" i="37"/>
  <c r="AC25" i="37"/>
  <c r="AC24" i="37"/>
  <c r="AC23" i="37"/>
  <c r="AC22" i="37"/>
  <c r="AC21" i="37"/>
  <c r="AC20" i="37"/>
  <c r="AC19" i="37"/>
  <c r="AC18" i="37"/>
  <c r="AC17" i="37"/>
  <c r="AC16" i="37"/>
  <c r="AC15" i="37"/>
  <c r="AC14" i="37"/>
  <c r="AC13" i="37"/>
  <c r="AC12" i="37"/>
  <c r="AC11" i="37"/>
  <c r="AC10" i="37"/>
  <c r="AC9" i="37"/>
  <c r="AC8" i="37"/>
  <c r="AC7" i="37"/>
  <c r="AC6" i="37"/>
  <c r="AB34" i="37"/>
  <c r="AB33" i="37"/>
  <c r="AB32" i="37"/>
  <c r="AB31" i="37"/>
  <c r="AB30" i="37"/>
  <c r="AB29" i="37"/>
  <c r="AB28" i="37"/>
  <c r="AB27" i="37"/>
  <c r="AB26" i="37"/>
  <c r="AB25" i="37"/>
  <c r="AB24" i="37"/>
  <c r="AB23" i="37"/>
  <c r="AB22" i="37"/>
  <c r="AB21" i="37"/>
  <c r="AB20" i="37"/>
  <c r="AB19" i="37"/>
  <c r="AB18" i="37"/>
  <c r="AB17" i="37"/>
  <c r="AB16" i="37"/>
  <c r="AB15" i="37"/>
  <c r="AB14" i="37"/>
  <c r="AB13" i="37"/>
  <c r="AB12" i="37"/>
  <c r="AB11" i="37"/>
  <c r="AB10" i="37"/>
  <c r="AB9" i="37"/>
  <c r="AB8" i="37"/>
  <c r="AB7" i="37"/>
  <c r="AB6" i="37"/>
  <c r="AA34" i="37"/>
  <c r="AA33" i="37"/>
  <c r="AA32" i="37"/>
  <c r="AA31" i="37"/>
  <c r="AA30" i="37"/>
  <c r="AA29" i="37"/>
  <c r="AA28" i="37"/>
  <c r="AA27" i="37"/>
  <c r="AA26" i="37"/>
  <c r="AA25" i="37"/>
  <c r="AA24" i="37"/>
  <c r="AA23" i="37"/>
  <c r="AA22" i="37"/>
  <c r="AA21" i="37"/>
  <c r="AA20" i="37"/>
  <c r="AA19" i="37"/>
  <c r="AA18" i="37"/>
  <c r="AA17" i="37"/>
  <c r="AA16" i="37"/>
  <c r="AA15" i="37"/>
  <c r="AA14" i="37"/>
  <c r="AA13" i="37"/>
  <c r="AA12" i="37"/>
  <c r="AA11" i="37"/>
  <c r="AA10" i="37"/>
  <c r="AA9" i="37"/>
  <c r="AA8" i="37"/>
  <c r="AA7" i="37"/>
  <c r="AA6" i="37"/>
  <c r="Z34" i="37"/>
  <c r="Z33" i="37"/>
  <c r="Z32" i="37"/>
  <c r="Z31" i="37"/>
  <c r="Z30" i="37"/>
  <c r="Z29" i="37"/>
  <c r="Z28" i="37"/>
  <c r="Z27" i="37"/>
  <c r="Z26" i="37"/>
  <c r="Z25" i="37"/>
  <c r="Z24" i="37"/>
  <c r="Z23" i="37"/>
  <c r="Z22" i="37"/>
  <c r="Z21" i="37"/>
  <c r="Z20" i="37"/>
  <c r="Z19" i="37"/>
  <c r="Z18" i="37"/>
  <c r="Z17" i="37"/>
  <c r="Z16" i="37"/>
  <c r="Z15" i="37"/>
  <c r="Z14" i="37"/>
  <c r="Z13" i="37"/>
  <c r="Z12" i="37"/>
  <c r="Z11" i="37"/>
  <c r="Z10" i="37"/>
  <c r="Z9" i="37"/>
  <c r="Z8" i="37"/>
  <c r="Z7" i="37"/>
  <c r="Z6" i="37"/>
  <c r="Y34" i="37"/>
  <c r="Y33" i="37"/>
  <c r="Y32" i="37"/>
  <c r="Y31" i="37"/>
  <c r="Y30" i="37"/>
  <c r="Y29" i="37"/>
  <c r="Y28" i="37"/>
  <c r="Y27" i="37"/>
  <c r="Y26" i="37"/>
  <c r="Y25" i="37"/>
  <c r="Y24" i="37"/>
  <c r="Y23" i="37"/>
  <c r="Y22" i="37"/>
  <c r="Y21" i="37"/>
  <c r="Y20" i="37"/>
  <c r="Y19" i="37"/>
  <c r="Y18" i="37"/>
  <c r="Y17" i="37"/>
  <c r="Y16" i="37"/>
  <c r="Y15" i="37"/>
  <c r="Y14" i="37"/>
  <c r="Y13" i="37"/>
  <c r="Y12" i="37"/>
  <c r="Y11" i="37"/>
  <c r="Y10" i="37"/>
  <c r="Y9" i="37"/>
  <c r="Y8" i="37"/>
  <c r="Y7" i="37"/>
  <c r="Y6" i="37"/>
  <c r="X34" i="37"/>
  <c r="X33" i="37"/>
  <c r="X32" i="37"/>
  <c r="X31" i="37"/>
  <c r="X30" i="37"/>
  <c r="X29" i="37"/>
  <c r="X28" i="37"/>
  <c r="X27" i="37"/>
  <c r="X26" i="37"/>
  <c r="X25" i="37"/>
  <c r="X24" i="37"/>
  <c r="X23" i="37"/>
  <c r="X22" i="37"/>
  <c r="X21" i="37"/>
  <c r="X20" i="37"/>
  <c r="X19" i="37"/>
  <c r="X18" i="37"/>
  <c r="X17" i="37"/>
  <c r="X16" i="37"/>
  <c r="X15" i="37"/>
  <c r="X14" i="37"/>
  <c r="X13" i="37"/>
  <c r="X12" i="37"/>
  <c r="X11" i="37"/>
  <c r="X10" i="37"/>
  <c r="X9" i="37"/>
  <c r="X8" i="37"/>
  <c r="X7" i="37"/>
  <c r="X6" i="37"/>
  <c r="U34" i="37"/>
  <c r="U33" i="37"/>
  <c r="U32" i="37"/>
  <c r="U31" i="37"/>
  <c r="U30" i="37"/>
  <c r="U29" i="37"/>
  <c r="U28" i="37"/>
  <c r="U27" i="37"/>
  <c r="U26" i="37"/>
  <c r="U25" i="37"/>
  <c r="U24" i="37"/>
  <c r="U23" i="37"/>
  <c r="U22" i="37"/>
  <c r="U21" i="37"/>
  <c r="U20" i="37"/>
  <c r="U19" i="37"/>
  <c r="U18" i="37"/>
  <c r="U17" i="37"/>
  <c r="U16" i="37"/>
  <c r="U15" i="37"/>
  <c r="U14" i="37"/>
  <c r="U13" i="37"/>
  <c r="U12" i="37"/>
  <c r="U11" i="37"/>
  <c r="U10" i="37"/>
  <c r="U9" i="37"/>
  <c r="U8" i="37"/>
  <c r="U7" i="37"/>
  <c r="U6" i="37"/>
  <c r="M34" i="37"/>
  <c r="M33" i="37"/>
  <c r="M32" i="37"/>
  <c r="M31" i="37"/>
  <c r="M30" i="37"/>
  <c r="M29" i="37"/>
  <c r="M28" i="37"/>
  <c r="M27" i="37"/>
  <c r="M26" i="37"/>
  <c r="M25" i="37"/>
  <c r="M24" i="37"/>
  <c r="M23" i="37"/>
  <c r="M22" i="37"/>
  <c r="M21" i="37"/>
  <c r="M20" i="37"/>
  <c r="M18" i="37"/>
  <c r="M17" i="37"/>
  <c r="M16" i="37"/>
  <c r="M15" i="37"/>
  <c r="M14" i="37"/>
  <c r="M13" i="37"/>
  <c r="M12" i="37"/>
  <c r="M11" i="37"/>
  <c r="M10" i="37"/>
  <c r="M9" i="37"/>
  <c r="M8" i="37"/>
  <c r="M7" i="37"/>
  <c r="M6" i="37"/>
  <c r="K34" i="37"/>
  <c r="K33" i="37"/>
  <c r="K32" i="37"/>
  <c r="K31" i="37"/>
  <c r="K30" i="37"/>
  <c r="K29" i="37"/>
  <c r="K28" i="37"/>
  <c r="K27" i="37"/>
  <c r="K26" i="37"/>
  <c r="K25" i="37"/>
  <c r="K24" i="37"/>
  <c r="K23" i="37"/>
  <c r="K22" i="37"/>
  <c r="K21" i="37"/>
  <c r="K20" i="37"/>
  <c r="K19" i="37"/>
  <c r="K18" i="37"/>
  <c r="K17" i="37"/>
  <c r="K16" i="37"/>
  <c r="K15" i="37"/>
  <c r="K14" i="37"/>
  <c r="K13" i="37"/>
  <c r="K12" i="37"/>
  <c r="K11" i="37"/>
  <c r="K10" i="37"/>
  <c r="K9" i="37"/>
  <c r="K8" i="37"/>
  <c r="K7" i="37"/>
  <c r="K6" i="37"/>
  <c r="I34" i="37"/>
  <c r="I33" i="37"/>
  <c r="I32" i="37"/>
  <c r="I31" i="37"/>
  <c r="I30" i="37"/>
  <c r="I29" i="37"/>
  <c r="I28" i="37"/>
  <c r="I27" i="37"/>
  <c r="I26" i="37"/>
  <c r="I25" i="37"/>
  <c r="I24" i="37"/>
  <c r="I23" i="37"/>
  <c r="I22" i="37"/>
  <c r="I21" i="37"/>
  <c r="I20" i="37"/>
  <c r="I19" i="37"/>
  <c r="I18" i="37"/>
  <c r="I17" i="37"/>
  <c r="I16" i="37"/>
  <c r="I15" i="37"/>
  <c r="I14" i="37"/>
  <c r="I13" i="37"/>
  <c r="I12" i="37"/>
  <c r="I11" i="37"/>
  <c r="I10" i="37"/>
  <c r="I9" i="37"/>
  <c r="I8" i="37"/>
  <c r="I7" i="37"/>
  <c r="I6" i="37"/>
  <c r="G34" i="37"/>
  <c r="G33" i="37"/>
  <c r="G32" i="37"/>
  <c r="G31" i="37"/>
  <c r="G30" i="37"/>
  <c r="G29" i="37"/>
  <c r="G28" i="37"/>
  <c r="G27" i="37"/>
  <c r="G26" i="37"/>
  <c r="G25" i="37"/>
  <c r="G24" i="37"/>
  <c r="G23" i="37"/>
  <c r="G22" i="37"/>
  <c r="G21" i="37"/>
  <c r="G20" i="37"/>
  <c r="G19" i="37"/>
  <c r="G18" i="37"/>
  <c r="G17" i="37"/>
  <c r="G16" i="37"/>
  <c r="G15" i="37"/>
  <c r="G14" i="37"/>
  <c r="G13" i="37"/>
  <c r="G12" i="37"/>
  <c r="G11" i="37"/>
  <c r="G10" i="37"/>
  <c r="G9" i="37"/>
  <c r="G8" i="37"/>
  <c r="G7" i="37"/>
  <c r="G6" i="37"/>
  <c r="S34" i="37"/>
  <c r="S33" i="37"/>
  <c r="S32" i="37"/>
  <c r="S31" i="37"/>
  <c r="S30" i="37"/>
  <c r="S29" i="37"/>
  <c r="S28" i="37"/>
  <c r="S27" i="37"/>
  <c r="S26" i="37"/>
  <c r="S25" i="37"/>
  <c r="S24" i="37"/>
  <c r="S23" i="37"/>
  <c r="S22" i="37"/>
  <c r="S21" i="37"/>
  <c r="S20" i="37"/>
  <c r="S19" i="37"/>
  <c r="S17" i="37"/>
  <c r="S16" i="37"/>
  <c r="S15" i="37"/>
  <c r="S14" i="37"/>
  <c r="S13" i="37"/>
  <c r="S12" i="37"/>
  <c r="S11" i="37"/>
  <c r="S10" i="37"/>
  <c r="S9" i="37"/>
  <c r="S8" i="37"/>
  <c r="S7" i="37"/>
  <c r="S6" i="37"/>
  <c r="AE33" i="74"/>
  <c r="AD33" i="74"/>
  <c r="AC33" i="74"/>
  <c r="AB33" i="74"/>
  <c r="AA33" i="74"/>
  <c r="Z33" i="74"/>
  <c r="Y33" i="74"/>
  <c r="X33" i="74"/>
  <c r="W33" i="74"/>
  <c r="V33" i="74"/>
  <c r="U33" i="74"/>
  <c r="T33" i="74"/>
  <c r="S33" i="74"/>
  <c r="R33" i="74"/>
  <c r="Q33" i="74"/>
  <c r="P33" i="74"/>
  <c r="O33" i="74"/>
  <c r="N33" i="74"/>
  <c r="M33" i="74"/>
  <c r="L33" i="74"/>
  <c r="K33" i="74"/>
  <c r="J33" i="74"/>
  <c r="I33" i="74"/>
  <c r="H33" i="74"/>
  <c r="G33" i="74"/>
  <c r="F33" i="74"/>
  <c r="E33" i="74"/>
  <c r="D33" i="74"/>
  <c r="C33" i="74"/>
  <c r="B33" i="74"/>
  <c r="AE24" i="74"/>
  <c r="AD24" i="74"/>
  <c r="AC24" i="74"/>
  <c r="AB24" i="74"/>
  <c r="AA24" i="74"/>
  <c r="Z24" i="74"/>
  <c r="Y24" i="74"/>
  <c r="X24" i="74"/>
  <c r="W24" i="74"/>
  <c r="V24" i="74"/>
  <c r="U24" i="74"/>
  <c r="T24" i="74"/>
  <c r="S24" i="74"/>
  <c r="R24" i="74"/>
  <c r="Q24" i="74"/>
  <c r="P24" i="74"/>
  <c r="O24" i="74"/>
  <c r="N24" i="74"/>
  <c r="M24" i="74"/>
  <c r="L24" i="74"/>
  <c r="K24" i="74"/>
  <c r="J24" i="74"/>
  <c r="I24" i="74"/>
  <c r="H24" i="74"/>
  <c r="G24" i="74"/>
  <c r="F24" i="74"/>
  <c r="E24" i="74"/>
  <c r="D24" i="74"/>
  <c r="C24" i="74"/>
  <c r="B24" i="74"/>
  <c r="AE23" i="74"/>
  <c r="AD23" i="74"/>
  <c r="AC23" i="74"/>
  <c r="AB23" i="74"/>
  <c r="AA23" i="74"/>
  <c r="Z23" i="74"/>
  <c r="Y23" i="74"/>
  <c r="X23" i="74"/>
  <c r="W23" i="74"/>
  <c r="V23" i="74"/>
  <c r="U23" i="74"/>
  <c r="T23" i="74"/>
  <c r="S23" i="74"/>
  <c r="R23" i="74"/>
  <c r="Q23" i="74"/>
  <c r="P23" i="74"/>
  <c r="O23" i="74"/>
  <c r="N23" i="74"/>
  <c r="M23" i="74"/>
  <c r="L23" i="74"/>
  <c r="K23" i="74"/>
  <c r="J23" i="74"/>
  <c r="I23" i="74"/>
  <c r="H23" i="74"/>
  <c r="G23" i="74"/>
  <c r="F23" i="74"/>
  <c r="E23" i="74"/>
  <c r="D23" i="74"/>
  <c r="C23" i="74"/>
  <c r="B23" i="74"/>
  <c r="AE22" i="74"/>
  <c r="AD22" i="74"/>
  <c r="AC22" i="74"/>
  <c r="AB22" i="74"/>
  <c r="AA22" i="74"/>
  <c r="Z22" i="74"/>
  <c r="Y22" i="74"/>
  <c r="X22" i="74"/>
  <c r="W22" i="74"/>
  <c r="V22" i="74"/>
  <c r="U22" i="74"/>
  <c r="T22" i="74"/>
  <c r="S22" i="74"/>
  <c r="R22" i="74"/>
  <c r="Q22" i="74"/>
  <c r="P22" i="74"/>
  <c r="O22" i="74"/>
  <c r="N22" i="74"/>
  <c r="M22" i="74"/>
  <c r="L22" i="74"/>
  <c r="K22" i="74"/>
  <c r="J22" i="74"/>
  <c r="I22" i="74"/>
  <c r="H22" i="74"/>
  <c r="G22" i="74"/>
  <c r="F22" i="74"/>
  <c r="E22" i="74"/>
  <c r="D22" i="74"/>
  <c r="C22" i="74"/>
  <c r="B22" i="74"/>
  <c r="AE21" i="74"/>
  <c r="AD21" i="74"/>
  <c r="AC21" i="74"/>
  <c r="AB21" i="74"/>
  <c r="AA21" i="74"/>
  <c r="Z21" i="74"/>
  <c r="Y21" i="74"/>
  <c r="X21" i="74"/>
  <c r="W21" i="74"/>
  <c r="V21" i="74"/>
  <c r="U21" i="74"/>
  <c r="T21" i="74"/>
  <c r="S21" i="74"/>
  <c r="R21" i="74"/>
  <c r="Q21" i="74"/>
  <c r="P21" i="74"/>
  <c r="O21" i="74"/>
  <c r="N21" i="74"/>
  <c r="M21" i="74"/>
  <c r="L21" i="74"/>
  <c r="K21" i="74"/>
  <c r="J21" i="74"/>
  <c r="I21" i="74"/>
  <c r="H21" i="74"/>
  <c r="G21" i="74"/>
  <c r="F21" i="74"/>
  <c r="E21" i="74"/>
  <c r="D21" i="74"/>
  <c r="C21" i="74"/>
  <c r="B21" i="74"/>
  <c r="AE20" i="74"/>
  <c r="AD20" i="74"/>
  <c r="AC20" i="74"/>
  <c r="AB20" i="74"/>
  <c r="AA20" i="74"/>
  <c r="Z20" i="74"/>
  <c r="Y20" i="74"/>
  <c r="X20" i="74"/>
  <c r="W20" i="74"/>
  <c r="V20" i="74"/>
  <c r="U20" i="74"/>
  <c r="T20" i="74"/>
  <c r="S20" i="74"/>
  <c r="R20" i="74"/>
  <c r="Q20" i="74"/>
  <c r="P20" i="74"/>
  <c r="O20" i="74"/>
  <c r="N20" i="74"/>
  <c r="M20" i="74"/>
  <c r="L20" i="74"/>
  <c r="K20" i="74"/>
  <c r="J20" i="74"/>
  <c r="I20" i="74"/>
  <c r="H20" i="74"/>
  <c r="G20" i="74"/>
  <c r="F20" i="74"/>
  <c r="E20" i="74"/>
  <c r="D20" i="74"/>
  <c r="C20" i="74"/>
  <c r="B20" i="74"/>
  <c r="AE19" i="74"/>
  <c r="AD19" i="74"/>
  <c r="AC19" i="74"/>
  <c r="AB19" i="74"/>
  <c r="AA19" i="74"/>
  <c r="Z19" i="74"/>
  <c r="Y19" i="74"/>
  <c r="X19" i="74"/>
  <c r="W19" i="74"/>
  <c r="V19" i="74"/>
  <c r="U19" i="74"/>
  <c r="T19" i="74"/>
  <c r="S19" i="74"/>
  <c r="R19" i="74"/>
  <c r="Q19" i="74"/>
  <c r="P19" i="74"/>
  <c r="O19" i="74"/>
  <c r="N19" i="74"/>
  <c r="M19" i="74"/>
  <c r="L19" i="74"/>
  <c r="K19" i="74"/>
  <c r="J19" i="74"/>
  <c r="I19" i="74"/>
  <c r="H19" i="74"/>
  <c r="G19" i="74"/>
  <c r="F19" i="74"/>
  <c r="E19" i="74"/>
  <c r="D19" i="74"/>
  <c r="C19" i="74"/>
  <c r="B19" i="74"/>
  <c r="AE18" i="74"/>
  <c r="AD18" i="74"/>
  <c r="AC18" i="74"/>
  <c r="AB18" i="74"/>
  <c r="AA18" i="74"/>
  <c r="Z18" i="74"/>
  <c r="Y18" i="74"/>
  <c r="X18" i="74"/>
  <c r="W18" i="74"/>
  <c r="V18" i="74"/>
  <c r="U18" i="74"/>
  <c r="T18" i="74"/>
  <c r="S18" i="74"/>
  <c r="R18" i="74"/>
  <c r="Q18" i="74"/>
  <c r="P18" i="74"/>
  <c r="O18" i="74"/>
  <c r="N18" i="74"/>
  <c r="M18" i="74"/>
  <c r="L18" i="74"/>
  <c r="K18" i="74"/>
  <c r="J18" i="74"/>
  <c r="I18" i="74"/>
  <c r="H18" i="74"/>
  <c r="G18" i="74"/>
  <c r="F18" i="74"/>
  <c r="E18" i="74"/>
  <c r="D18" i="74"/>
  <c r="C18" i="74"/>
  <c r="B18" i="74"/>
  <c r="AE17" i="74"/>
  <c r="AD17" i="74"/>
  <c r="AC17" i="74"/>
  <c r="AB17" i="74"/>
  <c r="AA17" i="74"/>
  <c r="Z17" i="74"/>
  <c r="Y17" i="74"/>
  <c r="X17" i="74"/>
  <c r="W17" i="74"/>
  <c r="V17" i="74"/>
  <c r="U17" i="74"/>
  <c r="T17" i="74"/>
  <c r="S17" i="74"/>
  <c r="R17" i="74"/>
  <c r="Q17" i="74"/>
  <c r="P17" i="74"/>
  <c r="O17" i="74"/>
  <c r="N17" i="74"/>
  <c r="M17" i="74"/>
  <c r="L17" i="74"/>
  <c r="K17" i="74"/>
  <c r="J17" i="74"/>
  <c r="I17" i="74"/>
  <c r="H17" i="74"/>
  <c r="G17" i="74"/>
  <c r="F17" i="74"/>
  <c r="E17" i="74"/>
  <c r="D17" i="74"/>
  <c r="C17" i="74"/>
  <c r="B17" i="74"/>
  <c r="AE16" i="74"/>
  <c r="AD16" i="74"/>
  <c r="AC16" i="74"/>
  <c r="AB16" i="74"/>
  <c r="AA16" i="74"/>
  <c r="Z16" i="74"/>
  <c r="Y16" i="74"/>
  <c r="X16" i="74"/>
  <c r="W16" i="74"/>
  <c r="V16" i="74"/>
  <c r="U16" i="74"/>
  <c r="T16" i="74"/>
  <c r="S16" i="74"/>
  <c r="R16" i="74"/>
  <c r="Q16" i="74"/>
  <c r="P16" i="74"/>
  <c r="O16" i="74"/>
  <c r="N16" i="74"/>
  <c r="M16" i="74"/>
  <c r="L16" i="74"/>
  <c r="K16" i="74"/>
  <c r="J16" i="74"/>
  <c r="I16" i="74"/>
  <c r="H16" i="74"/>
  <c r="G16" i="74"/>
  <c r="F16" i="74"/>
  <c r="E16" i="74"/>
  <c r="D16" i="74"/>
  <c r="C16" i="74"/>
  <c r="B16" i="74"/>
  <c r="AE15" i="74"/>
  <c r="AD15" i="74"/>
  <c r="AC15" i="74"/>
  <c r="AB15" i="74"/>
  <c r="AA15" i="74"/>
  <c r="Z15" i="74"/>
  <c r="Y15" i="74"/>
  <c r="X15" i="74"/>
  <c r="W15" i="74"/>
  <c r="V15" i="74"/>
  <c r="U15" i="74"/>
  <c r="T15" i="74"/>
  <c r="S15" i="74"/>
  <c r="R15" i="74"/>
  <c r="Q15" i="74"/>
  <c r="P15" i="74"/>
  <c r="O15" i="74"/>
  <c r="N15" i="74"/>
  <c r="M15" i="74"/>
  <c r="L15" i="74"/>
  <c r="K15" i="74"/>
  <c r="J15" i="74"/>
  <c r="I15" i="74"/>
  <c r="H15" i="74"/>
  <c r="G15" i="74"/>
  <c r="F15" i="74"/>
  <c r="E15" i="74"/>
  <c r="D15" i="74"/>
  <c r="C15" i="74"/>
  <c r="B15" i="74"/>
  <c r="AE14" i="74"/>
  <c r="AD14" i="74"/>
  <c r="AC14" i="74"/>
  <c r="AB14" i="74"/>
  <c r="AA14" i="74"/>
  <c r="Z14" i="74"/>
  <c r="Y14" i="74"/>
  <c r="X14" i="74"/>
  <c r="W14" i="74"/>
  <c r="V14" i="74"/>
  <c r="U14" i="74"/>
  <c r="T14" i="74"/>
  <c r="S14" i="74"/>
  <c r="R14" i="74"/>
  <c r="Q14" i="74"/>
  <c r="P14" i="74"/>
  <c r="O14" i="74"/>
  <c r="N14" i="74"/>
  <c r="M14" i="74"/>
  <c r="L14" i="74"/>
  <c r="K14" i="74"/>
  <c r="J14" i="74"/>
  <c r="I14" i="74"/>
  <c r="H14" i="74"/>
  <c r="G14" i="74"/>
  <c r="F14" i="74"/>
  <c r="E14" i="74"/>
  <c r="D14" i="74"/>
  <c r="C14" i="74"/>
  <c r="B14" i="74"/>
  <c r="AE13" i="74"/>
  <c r="AD13" i="74"/>
  <c r="AC13" i="74"/>
  <c r="AB13" i="74"/>
  <c r="AA13" i="74"/>
  <c r="Z13" i="74"/>
  <c r="Y13" i="74"/>
  <c r="X13" i="74"/>
  <c r="W13" i="74"/>
  <c r="V13" i="74"/>
  <c r="U13" i="74"/>
  <c r="T13" i="74"/>
  <c r="S13" i="74"/>
  <c r="R13" i="74"/>
  <c r="Q13" i="74"/>
  <c r="P13" i="74"/>
  <c r="O13" i="74"/>
  <c r="N13" i="74"/>
  <c r="M13" i="74"/>
  <c r="L13" i="74"/>
  <c r="K13" i="74"/>
  <c r="J13" i="74"/>
  <c r="I13" i="74"/>
  <c r="H13" i="74"/>
  <c r="G13" i="74"/>
  <c r="F13" i="74"/>
  <c r="E13" i="74"/>
  <c r="D13" i="74"/>
  <c r="C13" i="74"/>
  <c r="B13" i="74"/>
  <c r="AE12" i="74"/>
  <c r="AD12" i="74"/>
  <c r="AC12" i="74"/>
  <c r="AB12" i="74"/>
  <c r="AA12" i="74"/>
  <c r="Z12" i="74"/>
  <c r="Y12" i="74"/>
  <c r="X12" i="74"/>
  <c r="W12" i="74"/>
  <c r="V12" i="74"/>
  <c r="U12" i="74"/>
  <c r="T12" i="74"/>
  <c r="S12" i="74"/>
  <c r="R12" i="74"/>
  <c r="Q12" i="74"/>
  <c r="P12" i="74"/>
  <c r="O12" i="74"/>
  <c r="N12" i="74"/>
  <c r="M12" i="74"/>
  <c r="L12" i="74"/>
  <c r="K12" i="74"/>
  <c r="J12" i="74"/>
  <c r="I12" i="74"/>
  <c r="H12" i="74"/>
  <c r="G12" i="74"/>
  <c r="F12" i="74"/>
  <c r="E12" i="74"/>
  <c r="D12" i="74"/>
  <c r="C12" i="74"/>
  <c r="B12" i="74"/>
  <c r="AE11" i="74"/>
  <c r="AD11" i="74"/>
  <c r="AC11" i="74"/>
  <c r="AB11" i="74"/>
  <c r="AA11" i="74"/>
  <c r="Z11" i="74"/>
  <c r="Y11" i="74"/>
  <c r="X11" i="74"/>
  <c r="W11" i="74"/>
  <c r="V11" i="74"/>
  <c r="U11" i="74"/>
  <c r="T11" i="74"/>
  <c r="S11" i="74"/>
  <c r="R11" i="74"/>
  <c r="Q11" i="74"/>
  <c r="P11" i="74"/>
  <c r="O11" i="74"/>
  <c r="N11" i="74"/>
  <c r="M11" i="74"/>
  <c r="L11" i="74"/>
  <c r="K11" i="74"/>
  <c r="J11" i="74"/>
  <c r="I11" i="74"/>
  <c r="H11" i="74"/>
  <c r="G11" i="74"/>
  <c r="F11" i="74"/>
  <c r="E11" i="74"/>
  <c r="D11" i="74"/>
  <c r="C11" i="74"/>
  <c r="B11" i="74"/>
  <c r="AE10" i="74"/>
  <c r="AD10" i="74"/>
  <c r="AC10" i="74"/>
  <c r="AB10" i="74"/>
  <c r="AA10" i="74"/>
  <c r="Z10" i="74"/>
  <c r="Y10" i="74"/>
  <c r="X10" i="74"/>
  <c r="W10" i="74"/>
  <c r="V10" i="74"/>
  <c r="U10" i="74"/>
  <c r="T10" i="74"/>
  <c r="S10" i="74"/>
  <c r="R10" i="74"/>
  <c r="Q10" i="74"/>
  <c r="P10" i="74"/>
  <c r="O10" i="74"/>
  <c r="N10" i="74"/>
  <c r="M10" i="74"/>
  <c r="L10" i="74"/>
  <c r="K10" i="74"/>
  <c r="J10" i="74"/>
  <c r="I10" i="74"/>
  <c r="H10" i="74"/>
  <c r="G10" i="74"/>
  <c r="F10" i="74"/>
  <c r="E10" i="74"/>
  <c r="D10" i="74"/>
  <c r="C10" i="74"/>
  <c r="B10" i="74"/>
  <c r="AE9" i="74"/>
  <c r="AD9" i="74"/>
  <c r="AC9" i="74"/>
  <c r="AB9" i="74"/>
  <c r="AA9" i="74"/>
  <c r="Z9" i="74"/>
  <c r="Y9" i="74"/>
  <c r="X9" i="74"/>
  <c r="W9" i="74"/>
  <c r="V9" i="74"/>
  <c r="U9" i="74"/>
  <c r="T9" i="74"/>
  <c r="S9" i="74"/>
  <c r="R9" i="74"/>
  <c r="Q9" i="74"/>
  <c r="P9" i="74"/>
  <c r="O9" i="74"/>
  <c r="N9" i="74"/>
  <c r="M9" i="74"/>
  <c r="L9" i="74"/>
  <c r="K9" i="74"/>
  <c r="J9" i="74"/>
  <c r="I9" i="74"/>
  <c r="H9" i="74"/>
  <c r="G9" i="74"/>
  <c r="F9" i="74"/>
  <c r="E9" i="74"/>
  <c r="D9" i="74"/>
  <c r="C9" i="74"/>
  <c r="B9" i="74"/>
  <c r="AE8" i="74"/>
  <c r="AD8" i="74"/>
  <c r="AC8" i="74"/>
  <c r="AB8" i="74"/>
  <c r="AA8" i="74"/>
  <c r="Z8" i="74"/>
  <c r="Y8" i="74"/>
  <c r="X8" i="74"/>
  <c r="W8" i="74"/>
  <c r="V8" i="74"/>
  <c r="U8" i="74"/>
  <c r="T8" i="74"/>
  <c r="S8" i="74"/>
  <c r="R8" i="74"/>
  <c r="Q8" i="74"/>
  <c r="P8" i="74"/>
  <c r="O8" i="74"/>
  <c r="N8" i="74"/>
  <c r="M8" i="74"/>
  <c r="L8" i="74"/>
  <c r="K8" i="74"/>
  <c r="J8" i="74"/>
  <c r="I8" i="74"/>
  <c r="H8" i="74"/>
  <c r="G8" i="74"/>
  <c r="F8" i="74"/>
  <c r="E8" i="74"/>
  <c r="D8" i="74"/>
  <c r="C8" i="74"/>
  <c r="B8" i="74"/>
  <c r="AE7" i="74"/>
  <c r="AD7" i="74"/>
  <c r="AC7" i="74"/>
  <c r="AB7" i="74"/>
  <c r="AA7" i="74"/>
  <c r="Z7" i="74"/>
  <c r="Y7" i="74"/>
  <c r="X7" i="74"/>
  <c r="W7" i="74"/>
  <c r="V7" i="74"/>
  <c r="U7" i="74"/>
  <c r="T7" i="74"/>
  <c r="S7" i="74"/>
  <c r="R7" i="74"/>
  <c r="Q7" i="74"/>
  <c r="P7" i="74"/>
  <c r="O7" i="74"/>
  <c r="N7" i="74"/>
  <c r="M7" i="74"/>
  <c r="L7" i="74"/>
  <c r="K7" i="74"/>
  <c r="J7" i="74"/>
  <c r="I7" i="74"/>
  <c r="H7" i="74"/>
  <c r="G7" i="74"/>
  <c r="F7" i="74"/>
  <c r="E7" i="74"/>
  <c r="D7" i="74"/>
  <c r="C7" i="74"/>
  <c r="B7" i="74"/>
  <c r="AE6" i="74"/>
  <c r="AD6" i="74"/>
  <c r="AC6" i="74"/>
  <c r="AB6" i="74"/>
  <c r="AA6" i="74"/>
  <c r="Z6" i="74"/>
  <c r="Y6" i="74"/>
  <c r="X6" i="74"/>
  <c r="W6" i="74"/>
  <c r="V6" i="74"/>
  <c r="U6" i="74"/>
  <c r="T6" i="74"/>
  <c r="S6" i="74"/>
  <c r="R6" i="74"/>
  <c r="Q6" i="74"/>
  <c r="P6" i="74"/>
  <c r="O6" i="74"/>
  <c r="N6" i="74"/>
  <c r="M6" i="74"/>
  <c r="L6" i="74"/>
  <c r="K6" i="74"/>
  <c r="J6" i="74"/>
  <c r="I6" i="74"/>
  <c r="H6" i="74"/>
  <c r="G6" i="74"/>
  <c r="F6" i="74"/>
  <c r="E6" i="74"/>
  <c r="D6" i="74"/>
  <c r="C6" i="74"/>
  <c r="B6" i="74"/>
  <c r="AE5" i="74"/>
  <c r="AD5" i="74"/>
  <c r="AC5" i="74"/>
  <c r="AB5" i="74"/>
  <c r="AA5" i="74"/>
  <c r="Z5" i="74"/>
  <c r="Y5" i="74"/>
  <c r="X5" i="74"/>
  <c r="W5" i="74"/>
  <c r="V5" i="74"/>
  <c r="U5" i="74"/>
  <c r="T5" i="74"/>
  <c r="S5" i="74"/>
  <c r="R5" i="74"/>
  <c r="Q5" i="74"/>
  <c r="P5" i="74"/>
  <c r="O5" i="74"/>
  <c r="N5" i="74"/>
  <c r="M5" i="74"/>
  <c r="L5" i="74"/>
  <c r="K5" i="74"/>
  <c r="J5" i="74"/>
  <c r="I5" i="74"/>
  <c r="H5" i="74"/>
  <c r="G5" i="74"/>
  <c r="F5" i="74"/>
  <c r="E5" i="74"/>
  <c r="D5" i="74"/>
  <c r="C5" i="74"/>
  <c r="B5" i="74"/>
  <c r="AE4" i="74"/>
  <c r="AD4" i="74"/>
  <c r="AC4" i="74"/>
  <c r="AB4" i="74"/>
  <c r="AA4" i="74"/>
  <c r="Z4" i="74"/>
  <c r="Y4" i="74"/>
  <c r="X4" i="74"/>
  <c r="W4" i="74"/>
  <c r="V4" i="74"/>
  <c r="U4" i="74"/>
  <c r="T4" i="74"/>
  <c r="S4" i="74"/>
  <c r="R4" i="74"/>
  <c r="Q4" i="74"/>
  <c r="P4" i="74"/>
  <c r="O4" i="74"/>
  <c r="N4" i="74"/>
  <c r="M4" i="74"/>
  <c r="L4" i="74"/>
  <c r="K4" i="74"/>
  <c r="J4" i="74"/>
  <c r="I4" i="74"/>
  <c r="H4" i="74"/>
  <c r="G4" i="74"/>
  <c r="F4" i="74"/>
  <c r="E4" i="74"/>
  <c r="D4" i="74"/>
  <c r="C4" i="74"/>
  <c r="B4" i="74"/>
  <c r="W34" i="37"/>
  <c r="W33" i="37"/>
  <c r="W32" i="37"/>
  <c r="W31" i="37"/>
  <c r="W30" i="37"/>
  <c r="W29" i="37"/>
  <c r="W28" i="37"/>
  <c r="W27" i="37"/>
  <c r="W26" i="37"/>
  <c r="W25" i="37"/>
  <c r="W24" i="37"/>
  <c r="W23" i="37"/>
  <c r="W22" i="37"/>
  <c r="W21" i="37"/>
  <c r="W20" i="37"/>
  <c r="W19" i="37"/>
  <c r="W18" i="37"/>
  <c r="W17" i="37"/>
  <c r="W16" i="37"/>
  <c r="W15" i="37"/>
  <c r="W14" i="37"/>
  <c r="W13" i="37"/>
  <c r="W12" i="37"/>
  <c r="W11" i="37"/>
  <c r="W10" i="37"/>
  <c r="W9" i="37"/>
  <c r="W8" i="37"/>
  <c r="W7" i="37"/>
  <c r="W6" i="37"/>
  <c r="B2" i="74"/>
  <c r="B1" i="74"/>
  <c r="C2" i="74"/>
  <c r="C1" i="74"/>
  <c r="D2" i="74"/>
  <c r="D1" i="74"/>
  <c r="E2" i="74"/>
  <c r="E1" i="74"/>
  <c r="F2" i="74"/>
  <c r="F1" i="74"/>
  <c r="G2" i="74"/>
  <c r="G1" i="74"/>
  <c r="H2" i="74"/>
  <c r="H1" i="74"/>
  <c r="I2" i="74"/>
  <c r="I1" i="74"/>
  <c r="J2" i="74"/>
  <c r="J1" i="74"/>
  <c r="K2" i="74"/>
  <c r="K1" i="74"/>
  <c r="L2" i="74"/>
  <c r="L1" i="74"/>
  <c r="M2" i="74"/>
  <c r="M1" i="74"/>
  <c r="N2" i="74"/>
  <c r="N1" i="74"/>
  <c r="O2" i="74"/>
  <c r="O1" i="74"/>
  <c r="P2" i="74"/>
  <c r="P1" i="74"/>
  <c r="Q2" i="74"/>
  <c r="Q1" i="74"/>
  <c r="R2" i="74"/>
  <c r="R1" i="74"/>
  <c r="S2" i="74"/>
  <c r="S1" i="74"/>
  <c r="T2" i="74"/>
  <c r="T1" i="74"/>
  <c r="U2" i="74"/>
  <c r="U1" i="74"/>
  <c r="V2" i="74"/>
  <c r="V1" i="74"/>
  <c r="W2" i="74"/>
  <c r="W1" i="74"/>
  <c r="X2" i="74"/>
  <c r="X1" i="74"/>
  <c r="Y2" i="74"/>
  <c r="Y1" i="74"/>
  <c r="Z2" i="74"/>
  <c r="Z1" i="74"/>
  <c r="AA2" i="74"/>
  <c r="AA1" i="74"/>
  <c r="AB2" i="74"/>
  <c r="AB1" i="74"/>
  <c r="AC2" i="74"/>
  <c r="AC1" i="74"/>
  <c r="AD2" i="74"/>
  <c r="AD1" i="74"/>
  <c r="AE2" i="74"/>
  <c r="AE1" i="74"/>
  <c r="AF33" i="74"/>
  <c r="AF24" i="74"/>
  <c r="AF23" i="74"/>
  <c r="AF22" i="74"/>
  <c r="AF21" i="74"/>
  <c r="AF20" i="74"/>
  <c r="AF19" i="74"/>
  <c r="AF18" i="74"/>
  <c r="AF17" i="74"/>
  <c r="AF16" i="74"/>
  <c r="AF15" i="74"/>
  <c r="AF14" i="74"/>
  <c r="AF13" i="74"/>
  <c r="AF12" i="74"/>
  <c r="AF11" i="74"/>
  <c r="AF10" i="74"/>
  <c r="AF9" i="74"/>
  <c r="AF8" i="74"/>
  <c r="AF7" i="74"/>
  <c r="AF6" i="74"/>
  <c r="AF5" i="74"/>
  <c r="AF4" i="74"/>
  <c r="AF3" i="74"/>
  <c r="AF2" i="74"/>
  <c r="B1" i="66"/>
  <c r="A902" i="80" s="1"/>
  <c r="AM34" i="37"/>
  <c r="AO34" i="37"/>
  <c r="AM33" i="37"/>
  <c r="AO33" i="37"/>
  <c r="AM32" i="37"/>
  <c r="AO32" i="37"/>
  <c r="AM31" i="37"/>
  <c r="AO31" i="37"/>
  <c r="AM30" i="37"/>
  <c r="AO30" i="37"/>
  <c r="AM29" i="37"/>
  <c r="AO29" i="37"/>
  <c r="AM28" i="37"/>
  <c r="AO28" i="37"/>
  <c r="AM27" i="37"/>
  <c r="AO27" i="37"/>
  <c r="AM26" i="37"/>
  <c r="AO26" i="37"/>
  <c r="AM25" i="37"/>
  <c r="AO25" i="37"/>
  <c r="AM24" i="37"/>
  <c r="AO24" i="37"/>
  <c r="AM23" i="37"/>
  <c r="AO23" i="37"/>
  <c r="AM22" i="37"/>
  <c r="AO22" i="37"/>
  <c r="AM21" i="37"/>
  <c r="AO21" i="37"/>
  <c r="AM20" i="37"/>
  <c r="AO20" i="37"/>
  <c r="AM19" i="37"/>
  <c r="AO19" i="37"/>
  <c r="AM18" i="37"/>
  <c r="AO18" i="37"/>
  <c r="AM17" i="37"/>
  <c r="AO17" i="37"/>
  <c r="AM16" i="37"/>
  <c r="AO16" i="37"/>
  <c r="AM15" i="37"/>
  <c r="AO15" i="37"/>
  <c r="AM14" i="37"/>
  <c r="AO14" i="37"/>
  <c r="AM13" i="37"/>
  <c r="AO13" i="37"/>
  <c r="AM12" i="37"/>
  <c r="AO12" i="37"/>
  <c r="AM11" i="37"/>
  <c r="AO11" i="37"/>
  <c r="AM10" i="37"/>
  <c r="AO10" i="37"/>
  <c r="AM9" i="37"/>
  <c r="AO9" i="37"/>
  <c r="AM8" i="37"/>
  <c r="AO8" i="37"/>
  <c r="AM7" i="37"/>
  <c r="AO7" i="37"/>
  <c r="AM6" i="37"/>
  <c r="AO6" i="37"/>
  <c r="AL34" i="37"/>
  <c r="AN34" i="37"/>
  <c r="AL33" i="37"/>
  <c r="AN33" i="37"/>
  <c r="AL32" i="37"/>
  <c r="AN32" i="37"/>
  <c r="AL31" i="37"/>
  <c r="AN31" i="37"/>
  <c r="AL30" i="37"/>
  <c r="AN30" i="37"/>
  <c r="AL29" i="37"/>
  <c r="AN29" i="37"/>
  <c r="AL28" i="37"/>
  <c r="AN28" i="37"/>
  <c r="AL27" i="37"/>
  <c r="AN27" i="37"/>
  <c r="AL26" i="37"/>
  <c r="AN26" i="37"/>
  <c r="AL25" i="37"/>
  <c r="AN25" i="37"/>
  <c r="AL24" i="37"/>
  <c r="AN24" i="37"/>
  <c r="AL23" i="37"/>
  <c r="AN23" i="37"/>
  <c r="AL22" i="37"/>
  <c r="AN22" i="37"/>
  <c r="AL21" i="37"/>
  <c r="AN21" i="37"/>
  <c r="AL20" i="37"/>
  <c r="AN20" i="37"/>
  <c r="AL19" i="37"/>
  <c r="AN19" i="37"/>
  <c r="AL18" i="37"/>
  <c r="AN18" i="37"/>
  <c r="AL17" i="37"/>
  <c r="AN17" i="37"/>
  <c r="AL16" i="37"/>
  <c r="AN16" i="37"/>
  <c r="AL15" i="37"/>
  <c r="AN15" i="37"/>
  <c r="AL14" i="37"/>
  <c r="AN14" i="37"/>
  <c r="AL13" i="37"/>
  <c r="AN13" i="37"/>
  <c r="AL12" i="37"/>
  <c r="AN12" i="37"/>
  <c r="AL11" i="37"/>
  <c r="AN11" i="37"/>
  <c r="AL10" i="37"/>
  <c r="AN10" i="37"/>
  <c r="AL9" i="37"/>
  <c r="AN9" i="37"/>
  <c r="AL8" i="37"/>
  <c r="AN8" i="37"/>
  <c r="AL7" i="37"/>
  <c r="AN7" i="37"/>
  <c r="AL6" i="37"/>
  <c r="AN6" i="37"/>
  <c r="AJ28" i="37"/>
  <c r="V34" i="37"/>
  <c r="V33" i="37"/>
  <c r="V32" i="37"/>
  <c r="V31" i="37"/>
  <c r="V30" i="37"/>
  <c r="V29" i="37"/>
  <c r="V28" i="37"/>
  <c r="V27" i="37"/>
  <c r="V26" i="37"/>
  <c r="V25" i="37"/>
  <c r="V24" i="37"/>
  <c r="V23" i="37"/>
  <c r="V22" i="37"/>
  <c r="V21" i="37"/>
  <c r="V20" i="37"/>
  <c r="V19" i="37"/>
  <c r="V18" i="37"/>
  <c r="V17" i="37"/>
  <c r="V16" i="37"/>
  <c r="V15" i="37"/>
  <c r="V14" i="37"/>
  <c r="V13" i="37"/>
  <c r="V12" i="37"/>
  <c r="V11" i="37"/>
  <c r="V10" i="37"/>
  <c r="V9" i="37"/>
  <c r="V8" i="37"/>
  <c r="V7" i="37"/>
  <c r="V6" i="37"/>
  <c r="T34" i="37"/>
  <c r="T33" i="37"/>
  <c r="T32" i="37"/>
  <c r="T31" i="37"/>
  <c r="T30" i="37"/>
  <c r="T29" i="37"/>
  <c r="T28" i="37"/>
  <c r="T27" i="37"/>
  <c r="T26" i="37"/>
  <c r="T25" i="37"/>
  <c r="T24" i="37"/>
  <c r="T23" i="37"/>
  <c r="T22" i="37"/>
  <c r="T21" i="37"/>
  <c r="T20" i="37"/>
  <c r="T19" i="37"/>
  <c r="T18" i="37"/>
  <c r="T17" i="37"/>
  <c r="T16" i="37"/>
  <c r="T15" i="37"/>
  <c r="T14" i="37"/>
  <c r="T13" i="37"/>
  <c r="T12" i="37"/>
  <c r="T11" i="37"/>
  <c r="T10" i="37"/>
  <c r="T9" i="37"/>
  <c r="T8" i="37"/>
  <c r="T7" i="37"/>
  <c r="T6" i="37"/>
  <c r="R34" i="37"/>
  <c r="R33" i="37"/>
  <c r="R32" i="37"/>
  <c r="R31" i="37"/>
  <c r="R30" i="37"/>
  <c r="R29" i="37"/>
  <c r="R28" i="37"/>
  <c r="R27" i="37"/>
  <c r="R26" i="37"/>
  <c r="R25" i="37"/>
  <c r="R24" i="37"/>
  <c r="R23" i="37"/>
  <c r="R22" i="37"/>
  <c r="R21" i="37"/>
  <c r="R20" i="37"/>
  <c r="R19" i="37"/>
  <c r="R18" i="37"/>
  <c r="R17" i="37"/>
  <c r="R16" i="37"/>
  <c r="R15" i="37"/>
  <c r="R14" i="37"/>
  <c r="R13" i="37"/>
  <c r="R12" i="37"/>
  <c r="R11" i="37"/>
  <c r="R10" i="37"/>
  <c r="R9" i="37"/>
  <c r="R8" i="37"/>
  <c r="R7" i="37"/>
  <c r="R6" i="37"/>
  <c r="Q34" i="37"/>
  <c r="Q33" i="37"/>
  <c r="Q32" i="37"/>
  <c r="Q31" i="37"/>
  <c r="Q30" i="37"/>
  <c r="Q29" i="37"/>
  <c r="Q28" i="37"/>
  <c r="Q27" i="37"/>
  <c r="Q26" i="37"/>
  <c r="Q25" i="37"/>
  <c r="Q24" i="37"/>
  <c r="Q23" i="37"/>
  <c r="Q22" i="37"/>
  <c r="Q21" i="37"/>
  <c r="Q20" i="37"/>
  <c r="Q19" i="37"/>
  <c r="Q18" i="37"/>
  <c r="Q17" i="37"/>
  <c r="Q16" i="37"/>
  <c r="Q15" i="37"/>
  <c r="Q14" i="37"/>
  <c r="Q13" i="37"/>
  <c r="Q12" i="37"/>
  <c r="Q11" i="37"/>
  <c r="Q10" i="37"/>
  <c r="Q9" i="37"/>
  <c r="Q8" i="37"/>
  <c r="Q7" i="37"/>
  <c r="Q6" i="37"/>
  <c r="C34" i="37"/>
  <c r="D34" i="37"/>
  <c r="E34" i="37"/>
  <c r="F34" i="37"/>
  <c r="H34" i="37"/>
  <c r="J34" i="37"/>
  <c r="L34" i="37"/>
  <c r="N34" i="37"/>
  <c r="C33" i="37"/>
  <c r="D33" i="37"/>
  <c r="E33" i="37"/>
  <c r="F33" i="37"/>
  <c r="H33" i="37"/>
  <c r="J33" i="37"/>
  <c r="L33" i="37"/>
  <c r="N33" i="37"/>
  <c r="C32" i="37"/>
  <c r="D32" i="37"/>
  <c r="E32" i="37"/>
  <c r="F32" i="37"/>
  <c r="H32" i="37"/>
  <c r="J32" i="37"/>
  <c r="L32" i="37"/>
  <c r="N32" i="37"/>
  <c r="C31" i="37"/>
  <c r="D31" i="37"/>
  <c r="E31" i="37"/>
  <c r="F31" i="37"/>
  <c r="H31" i="37"/>
  <c r="J31" i="37"/>
  <c r="L31" i="37"/>
  <c r="N31" i="37"/>
  <c r="C30" i="37"/>
  <c r="D30" i="37"/>
  <c r="E30" i="37"/>
  <c r="F30" i="37"/>
  <c r="H30" i="37"/>
  <c r="J30" i="37"/>
  <c r="L30" i="37"/>
  <c r="N30" i="37"/>
  <c r="C29" i="37"/>
  <c r="D29" i="37"/>
  <c r="E29" i="37"/>
  <c r="F29" i="37"/>
  <c r="H29" i="37"/>
  <c r="J29" i="37"/>
  <c r="L29" i="37"/>
  <c r="N29" i="37"/>
  <c r="C28" i="37"/>
  <c r="D28" i="37"/>
  <c r="E28" i="37"/>
  <c r="F28" i="37"/>
  <c r="H28" i="37"/>
  <c r="J28" i="37"/>
  <c r="L28" i="37"/>
  <c r="N28" i="37"/>
  <c r="C27" i="37"/>
  <c r="D27" i="37"/>
  <c r="E27" i="37"/>
  <c r="F27" i="37"/>
  <c r="H27" i="37"/>
  <c r="J27" i="37"/>
  <c r="L27" i="37"/>
  <c r="N27" i="37"/>
  <c r="C26" i="37"/>
  <c r="D26" i="37"/>
  <c r="E26" i="37"/>
  <c r="F26" i="37"/>
  <c r="H26" i="37"/>
  <c r="J26" i="37"/>
  <c r="L26" i="37"/>
  <c r="N26" i="37"/>
  <c r="C25" i="37"/>
  <c r="D25" i="37"/>
  <c r="E25" i="37"/>
  <c r="F25" i="37"/>
  <c r="H25" i="37"/>
  <c r="J25" i="37"/>
  <c r="L25" i="37"/>
  <c r="N25" i="37"/>
  <c r="C24" i="37"/>
  <c r="D24" i="37"/>
  <c r="E24" i="37"/>
  <c r="F24" i="37"/>
  <c r="H24" i="37"/>
  <c r="J24" i="37"/>
  <c r="L24" i="37"/>
  <c r="N24" i="37"/>
  <c r="C23" i="37"/>
  <c r="D23" i="37"/>
  <c r="E23" i="37"/>
  <c r="F23" i="37"/>
  <c r="H23" i="37"/>
  <c r="J23" i="37"/>
  <c r="L23" i="37"/>
  <c r="N23" i="37"/>
  <c r="C22" i="37"/>
  <c r="D22" i="37"/>
  <c r="E22" i="37"/>
  <c r="F22" i="37"/>
  <c r="H22" i="37"/>
  <c r="J22" i="37"/>
  <c r="L22" i="37"/>
  <c r="N22" i="37"/>
  <c r="C21" i="37"/>
  <c r="D21" i="37"/>
  <c r="E21" i="37"/>
  <c r="F21" i="37"/>
  <c r="H21" i="37"/>
  <c r="J21" i="37"/>
  <c r="L21" i="37"/>
  <c r="N21" i="37"/>
  <c r="C20" i="37"/>
  <c r="D20" i="37"/>
  <c r="E20" i="37"/>
  <c r="F20" i="37"/>
  <c r="H20" i="37"/>
  <c r="J20" i="37"/>
  <c r="L20" i="37"/>
  <c r="N20" i="37"/>
  <c r="C19" i="37"/>
  <c r="D19" i="37"/>
  <c r="E19" i="37"/>
  <c r="F19" i="37"/>
  <c r="H19" i="37"/>
  <c r="J19" i="37"/>
  <c r="L19" i="37"/>
  <c r="N19" i="37"/>
  <c r="C18" i="37"/>
  <c r="D18" i="37"/>
  <c r="E18" i="37"/>
  <c r="F18" i="37"/>
  <c r="H18" i="37"/>
  <c r="J18" i="37"/>
  <c r="L18" i="37"/>
  <c r="N18" i="37"/>
  <c r="C17" i="37"/>
  <c r="D17" i="37"/>
  <c r="E17" i="37"/>
  <c r="F17" i="37"/>
  <c r="H17" i="37"/>
  <c r="J17" i="37"/>
  <c r="L17" i="37"/>
  <c r="N17" i="37"/>
  <c r="C16" i="37"/>
  <c r="D16" i="37"/>
  <c r="E16" i="37"/>
  <c r="F16" i="37"/>
  <c r="H16" i="37"/>
  <c r="J16" i="37"/>
  <c r="L16" i="37"/>
  <c r="N16" i="37"/>
  <c r="C15" i="37"/>
  <c r="D15" i="37"/>
  <c r="E15" i="37"/>
  <c r="F15" i="37"/>
  <c r="H15" i="37"/>
  <c r="J15" i="37"/>
  <c r="L15" i="37"/>
  <c r="N15" i="37"/>
  <c r="C14" i="37"/>
  <c r="D14" i="37"/>
  <c r="E14" i="37"/>
  <c r="F14" i="37"/>
  <c r="H14" i="37"/>
  <c r="J14" i="37"/>
  <c r="L14" i="37"/>
  <c r="N14" i="37"/>
  <c r="C13" i="37"/>
  <c r="D13" i="37"/>
  <c r="E13" i="37"/>
  <c r="F13" i="37"/>
  <c r="H13" i="37"/>
  <c r="J13" i="37"/>
  <c r="L13" i="37"/>
  <c r="N13" i="37"/>
  <c r="C12" i="37"/>
  <c r="D12" i="37"/>
  <c r="E12" i="37"/>
  <c r="F12" i="37"/>
  <c r="H12" i="37"/>
  <c r="J12" i="37"/>
  <c r="L12" i="37"/>
  <c r="N12" i="37"/>
  <c r="C11" i="37"/>
  <c r="D11" i="37"/>
  <c r="E11" i="37"/>
  <c r="F11" i="37"/>
  <c r="H11" i="37"/>
  <c r="J11" i="37"/>
  <c r="L11" i="37"/>
  <c r="N11" i="37"/>
  <c r="C10" i="37"/>
  <c r="D10" i="37"/>
  <c r="E10" i="37"/>
  <c r="F10" i="37"/>
  <c r="H10" i="37"/>
  <c r="J10" i="37"/>
  <c r="L10" i="37"/>
  <c r="N10" i="37"/>
  <c r="C9" i="37"/>
  <c r="D9" i="37"/>
  <c r="E9" i="37"/>
  <c r="F9" i="37"/>
  <c r="H9" i="37"/>
  <c r="J9" i="37"/>
  <c r="L9" i="37"/>
  <c r="N9" i="37"/>
  <c r="C8" i="37"/>
  <c r="D8" i="37"/>
  <c r="E8" i="37"/>
  <c r="F8" i="37"/>
  <c r="H8" i="37"/>
  <c r="J8" i="37"/>
  <c r="L8" i="37"/>
  <c r="N8" i="37"/>
  <c r="C7" i="37"/>
  <c r="D7" i="37"/>
  <c r="E7" i="37"/>
  <c r="F7" i="37"/>
  <c r="H7" i="37"/>
  <c r="J7" i="37"/>
  <c r="L7" i="37"/>
  <c r="N7" i="37"/>
  <c r="C6" i="37"/>
  <c r="D6" i="37"/>
  <c r="E6" i="37"/>
  <c r="F6" i="37"/>
  <c r="H6" i="37"/>
  <c r="J6" i="37"/>
  <c r="L6" i="37"/>
  <c r="N6" i="37"/>
  <c r="D1" i="68"/>
  <c r="E64" i="68"/>
  <c r="E65" i="68"/>
  <c r="E66" i="68"/>
  <c r="E67" i="68"/>
  <c r="A37" i="37"/>
  <c r="A6" i="76" s="1"/>
  <c r="N1" i="71"/>
  <c r="C60" i="68"/>
  <c r="C54" i="68"/>
  <c r="AJ22" i="37" l="1"/>
  <c r="AP28" i="37"/>
  <c r="P20" i="37"/>
  <c r="AJ8" i="37"/>
  <c r="AQ15" i="37"/>
  <c r="AQ17" i="37"/>
  <c r="AK23" i="37"/>
  <c r="AJ6" i="37"/>
  <c r="AP6" i="37"/>
  <c r="AK6" i="37"/>
  <c r="AV6" i="37"/>
  <c r="AQ6" i="37"/>
  <c r="P7" i="37"/>
  <c r="AJ7" i="37"/>
  <c r="AQ7" i="37"/>
  <c r="AP7" i="37"/>
  <c r="AQ8" i="37"/>
  <c r="AK8" i="37"/>
  <c r="AV8" i="37"/>
  <c r="AJ9" i="37"/>
  <c r="AQ9" i="37"/>
  <c r="AK9" i="37"/>
  <c r="AJ10" i="37"/>
  <c r="P10" i="37"/>
  <c r="AK10" i="37"/>
  <c r="AV10" i="37"/>
  <c r="AQ10" i="37"/>
  <c r="P11" i="37"/>
  <c r="AJ11" i="37"/>
  <c r="AV11" i="37"/>
  <c r="O11" i="37"/>
  <c r="AJ12" i="37"/>
  <c r="AQ12" i="37"/>
  <c r="P12" i="37"/>
  <c r="AK12" i="37"/>
  <c r="AP12" i="37"/>
  <c r="AK13" i="37"/>
  <c r="AQ13" i="37"/>
  <c r="AV13" i="37"/>
  <c r="O13" i="37"/>
  <c r="P13" i="37"/>
  <c r="AJ13" i="37"/>
  <c r="O14" i="37"/>
  <c r="AQ14" i="37"/>
  <c r="AV15" i="37"/>
  <c r="AK15" i="37"/>
  <c r="P15" i="37"/>
  <c r="AJ15" i="37"/>
  <c r="AP15" i="37"/>
  <c r="AJ16" i="37"/>
  <c r="AK16" i="37"/>
  <c r="AQ16" i="37"/>
  <c r="O16" i="37"/>
  <c r="P16" i="37"/>
  <c r="AV16" i="37"/>
  <c r="AK17" i="37"/>
  <c r="P17" i="37"/>
  <c r="AJ17" i="37"/>
  <c r="AV17" i="37"/>
  <c r="AJ18" i="37"/>
  <c r="P18" i="37"/>
  <c r="AK18" i="37"/>
  <c r="AV18" i="37"/>
  <c r="AP18" i="37"/>
  <c r="AK19" i="37"/>
  <c r="AJ19" i="37"/>
  <c r="AV19" i="37"/>
  <c r="AP20" i="37"/>
  <c r="AJ20" i="37"/>
  <c r="AK20" i="37"/>
  <c r="AV20" i="37"/>
  <c r="AK21" i="37"/>
  <c r="AV21" i="37"/>
  <c r="P21" i="37"/>
  <c r="AJ21" i="37"/>
  <c r="AP21" i="37"/>
  <c r="AQ22" i="37"/>
  <c r="P22" i="37"/>
  <c r="AK22" i="37"/>
  <c r="AV22" i="37"/>
  <c r="AP22" i="37"/>
  <c r="O22" i="37"/>
  <c r="AV23" i="37"/>
  <c r="AQ23" i="37"/>
  <c r="P23" i="37"/>
  <c r="AJ23" i="37"/>
  <c r="AP23" i="37"/>
  <c r="AV24" i="37"/>
  <c r="O24" i="37"/>
  <c r="AQ24" i="37"/>
  <c r="AK24" i="37"/>
  <c r="AP24" i="37"/>
  <c r="AV25" i="37"/>
  <c r="AK25" i="37"/>
  <c r="AJ25" i="37"/>
  <c r="P25" i="37"/>
  <c r="O25" i="37"/>
  <c r="AQ25" i="37"/>
  <c r="AP26" i="37"/>
  <c r="AJ26" i="37"/>
  <c r="AQ26" i="37"/>
  <c r="O26" i="37"/>
  <c r="AK26" i="37"/>
  <c r="P26" i="37"/>
  <c r="AV26" i="37"/>
  <c r="AP27" i="37"/>
  <c r="AK27" i="37"/>
  <c r="AQ27" i="37"/>
  <c r="P27" i="37"/>
  <c r="AJ27" i="37"/>
  <c r="P28" i="37"/>
  <c r="AK28" i="37"/>
  <c r="AV28" i="37"/>
  <c r="P29" i="37"/>
  <c r="AQ29" i="37"/>
  <c r="AK29" i="37"/>
  <c r="AV29" i="37"/>
  <c r="AP29" i="37"/>
  <c r="O29" i="37"/>
  <c r="AJ29" i="37"/>
  <c r="AQ30" i="37"/>
  <c r="AJ30" i="37"/>
  <c r="P30" i="37"/>
  <c r="AV30" i="37"/>
  <c r="AK30" i="37"/>
  <c r="AQ31" i="37"/>
  <c r="AK31" i="37"/>
  <c r="O31" i="37"/>
  <c r="AV31" i="37"/>
  <c r="P31" i="37"/>
  <c r="AP31" i="37"/>
  <c r="AJ31" i="37"/>
  <c r="P32" i="37"/>
  <c r="AJ32" i="37"/>
  <c r="AP32" i="37"/>
  <c r="AQ32" i="37"/>
  <c r="AK32" i="37"/>
  <c r="AP33" i="37"/>
  <c r="AQ33" i="37"/>
  <c r="P33" i="37"/>
  <c r="AJ33" i="37"/>
  <c r="P34" i="37"/>
  <c r="O34" i="37"/>
  <c r="AP34" i="37"/>
  <c r="AV34" i="37"/>
  <c r="AJ35" i="37"/>
  <c r="AP35" i="37"/>
  <c r="O27" i="37"/>
  <c r="O28" i="37"/>
  <c r="AP8" i="37"/>
  <c r="AP10" i="37"/>
  <c r="AP14" i="37"/>
  <c r="AP16" i="37"/>
  <c r="AP25" i="37"/>
  <c r="AQ11" i="37"/>
  <c r="AQ18" i="37"/>
  <c r="AQ20" i="37"/>
  <c r="P8" i="37"/>
  <c r="P24" i="37"/>
  <c r="P9" i="37"/>
  <c r="AJ24" i="37"/>
  <c r="AK7" i="37"/>
  <c r="AK11" i="37"/>
  <c r="AJ14" i="37"/>
  <c r="AK33" i="37"/>
  <c r="AV12" i="37"/>
  <c r="AV7" i="37"/>
  <c r="AV9" i="37"/>
  <c r="AV33" i="37"/>
  <c r="A6" i="77"/>
  <c r="O35" i="37"/>
  <c r="AQ35" i="37"/>
  <c r="O17" i="37"/>
  <c r="O18" i="37"/>
  <c r="O21" i="37"/>
  <c r="O30" i="37"/>
  <c r="O32" i="37"/>
  <c r="O33" i="37"/>
  <c r="AK14" i="37"/>
  <c r="O8" i="37"/>
  <c r="O9" i="37"/>
  <c r="O10" i="37"/>
  <c r="O20" i="37"/>
  <c r="O6" i="37"/>
  <c r="O7" i="37"/>
  <c r="O12" i="37"/>
  <c r="O23" i="37"/>
  <c r="AP9" i="37"/>
  <c r="AP11" i="37"/>
  <c r="AP13" i="37"/>
  <c r="AP17" i="37"/>
  <c r="AP19" i="37"/>
  <c r="AP30" i="37"/>
  <c r="AQ19" i="37"/>
  <c r="AQ21" i="37"/>
  <c r="AQ28" i="37"/>
  <c r="P6" i="37"/>
  <c r="P14" i="37"/>
  <c r="AV27" i="37"/>
  <c r="AV32" i="37"/>
  <c r="P35" i="37"/>
  <c r="AK35" i="37"/>
  <c r="AV35" i="37"/>
  <c r="AC23" i="66"/>
  <c r="AC17" i="66"/>
  <c r="H38" i="66"/>
  <c r="AC15" i="66" s="1"/>
  <c r="AC24" i="66"/>
  <c r="AV36" i="37"/>
  <c r="AP36" i="37"/>
  <c r="AJ36" i="37"/>
  <c r="T37" i="37"/>
  <c r="C20" i="68" s="1"/>
  <c r="AC22" i="66"/>
  <c r="AK36" i="37"/>
  <c r="AQ36" i="37"/>
  <c r="AF1" i="74"/>
  <c r="P36" i="37"/>
  <c r="AC16" i="66"/>
  <c r="AC25" i="66"/>
  <c r="AG10" i="66"/>
  <c r="O36" i="37"/>
  <c r="AC14" i="66"/>
  <c r="O15" i="37"/>
  <c r="O19" i="37"/>
  <c r="AH37" i="37"/>
  <c r="AH6" i="77" s="1"/>
  <c r="W37" i="37"/>
  <c r="W6" i="76" s="1"/>
  <c r="AW37" i="37"/>
  <c r="AW6" i="77" s="1"/>
  <c r="X37" i="37"/>
  <c r="X6" i="77" s="1"/>
  <c r="AB37" i="37"/>
  <c r="AB6" i="77" s="1"/>
  <c r="AR37" i="37"/>
  <c r="D64" i="68" s="1"/>
  <c r="AL37" i="37"/>
  <c r="AL6" i="76" s="1"/>
  <c r="K37" i="37"/>
  <c r="K6" i="77" s="1"/>
  <c r="AD37" i="37"/>
  <c r="AD6" i="77" s="1"/>
  <c r="AT37" i="37"/>
  <c r="AT6" i="76" s="1"/>
  <c r="AA37" i="37"/>
  <c r="AA6" i="77" s="1"/>
  <c r="AE37" i="37"/>
  <c r="AE6" i="76" s="1"/>
  <c r="H37" i="37"/>
  <c r="H6" i="76" s="1"/>
  <c r="AM37" i="37"/>
  <c r="D58" i="68" s="1"/>
  <c r="J37" i="37"/>
  <c r="J6" i="77" s="1"/>
  <c r="F37" i="37"/>
  <c r="F6" i="77" s="1"/>
  <c r="I37" i="37"/>
  <c r="I6" i="76" s="1"/>
  <c r="AC37" i="37"/>
  <c r="D50" i="68" s="1"/>
  <c r="AG37" i="37"/>
  <c r="D52" i="68" s="1"/>
  <c r="AJ34" i="37"/>
  <c r="AK34" i="37"/>
  <c r="AQ34" i="37"/>
  <c r="AS37" i="37"/>
  <c r="D65" i="68" s="1"/>
  <c r="V37" i="37"/>
  <c r="V6" i="76" s="1"/>
  <c r="Y37" i="37"/>
  <c r="E39" i="68" s="1"/>
  <c r="AF37" i="37"/>
  <c r="AF6" i="76" s="1"/>
  <c r="G37" i="37"/>
  <c r="G6" i="77" s="1"/>
  <c r="AI37" i="37"/>
  <c r="D53" i="68" s="1"/>
  <c r="R37" i="37"/>
  <c r="R6" i="76" s="1"/>
  <c r="AO37" i="37"/>
  <c r="AO6" i="76" s="1"/>
  <c r="L37" i="37"/>
  <c r="L6" i="77" s="1"/>
  <c r="E37" i="37"/>
  <c r="B7" i="68" s="1"/>
  <c r="Q37" i="37"/>
  <c r="Q6" i="76" s="1"/>
  <c r="U37" i="37"/>
  <c r="U6" i="77" s="1"/>
  <c r="Z37" i="37"/>
  <c r="Z6" i="77" s="1"/>
  <c r="AN37" i="37"/>
  <c r="AU37" i="37"/>
  <c r="AU6" i="76" s="1"/>
  <c r="B15" i="78"/>
  <c r="N3" i="78" s="1"/>
  <c r="N37" i="37"/>
  <c r="M19" i="37"/>
  <c r="S18" i="37"/>
  <c r="S37" i="37" s="1"/>
  <c r="P3" i="78"/>
  <c r="O3" i="78"/>
  <c r="C37" i="37"/>
  <c r="C6" i="76" s="1"/>
  <c r="AV14" i="37"/>
  <c r="D37" i="37"/>
  <c r="S3" i="78" l="1"/>
  <c r="AP37" i="37"/>
  <c r="AP6" i="76" s="1"/>
  <c r="AQ37" i="37"/>
  <c r="AQ6" i="77" s="1"/>
  <c r="AH6" i="76"/>
  <c r="AK37" i="37"/>
  <c r="AK6" i="76" s="1"/>
  <c r="AJ37" i="37"/>
  <c r="AJ6" i="77" s="1"/>
  <c r="AC18" i="66"/>
  <c r="B37" i="37" s="1"/>
  <c r="B6" i="77" s="1"/>
  <c r="AV37" i="37"/>
  <c r="AV6" i="76" s="1"/>
  <c r="AC26" i="66"/>
  <c r="B32" i="78"/>
  <c r="H3" i="78" s="1"/>
  <c r="O37" i="37"/>
  <c r="O6" i="76" s="1"/>
  <c r="AD6" i="76"/>
  <c r="AW6" i="76"/>
  <c r="AI6" i="76"/>
  <c r="Y6" i="77"/>
  <c r="E53" i="68"/>
  <c r="I58" i="69" s="1"/>
  <c r="D66" i="68"/>
  <c r="F6" i="76"/>
  <c r="AC6" i="76"/>
  <c r="AT6" i="77"/>
  <c r="E50" i="68"/>
  <c r="F57" i="69" s="1"/>
  <c r="AR6" i="77"/>
  <c r="L6" i="76"/>
  <c r="B10" i="68"/>
  <c r="AB6" i="76"/>
  <c r="E6" i="76"/>
  <c r="W6" i="77"/>
  <c r="E52" i="68"/>
  <c r="H58" i="69" s="1"/>
  <c r="J6" i="76"/>
  <c r="C33" i="68"/>
  <c r="G45" i="71" s="1"/>
  <c r="R6" i="77"/>
  <c r="AR6" i="76"/>
  <c r="C32" i="68"/>
  <c r="E6" i="77"/>
  <c r="I6" i="68"/>
  <c r="AL6" i="77"/>
  <c r="F3" i="68"/>
  <c r="AG6" i="76"/>
  <c r="U6" i="76"/>
  <c r="D59" i="68"/>
  <c r="D60" i="68" s="1"/>
  <c r="C31" i="68"/>
  <c r="AE6" i="77"/>
  <c r="AG6" i="77"/>
  <c r="E51" i="68"/>
  <c r="G58" i="69" s="1"/>
  <c r="B8" i="68"/>
  <c r="E58" i="68"/>
  <c r="X6" i="76"/>
  <c r="C10" i="68"/>
  <c r="B12" i="68"/>
  <c r="E38" i="68"/>
  <c r="C9" i="68"/>
  <c r="C24" i="68"/>
  <c r="F6" i="69" s="1"/>
  <c r="AF6" i="77"/>
  <c r="I6" i="77"/>
  <c r="H6" i="77"/>
  <c r="K6" i="76"/>
  <c r="AA6" i="76"/>
  <c r="AS6" i="77"/>
  <c r="AM6" i="77"/>
  <c r="AM6" i="76"/>
  <c r="B9" i="68"/>
  <c r="T6" i="76"/>
  <c r="AC6" i="77"/>
  <c r="B5" i="68"/>
  <c r="C24" i="69" s="1"/>
  <c r="AO6" i="77"/>
  <c r="AI6" i="77"/>
  <c r="G6" i="76"/>
  <c r="D51" i="68"/>
  <c r="D54" i="68" s="1"/>
  <c r="E40" i="68"/>
  <c r="C8" i="68"/>
  <c r="E41" i="68"/>
  <c r="Z6" i="76"/>
  <c r="T6" i="77"/>
  <c r="AS6" i="76"/>
  <c r="Q6" i="77"/>
  <c r="Y6" i="76"/>
  <c r="I5" i="68"/>
  <c r="V6" i="77"/>
  <c r="D67" i="68"/>
  <c r="AU6" i="77"/>
  <c r="E59" i="68"/>
  <c r="AN6" i="76"/>
  <c r="AN6" i="77"/>
  <c r="G13" i="71"/>
  <c r="E6" i="69"/>
  <c r="E5" i="69"/>
  <c r="P19" i="37"/>
  <c r="P37" i="37" s="1"/>
  <c r="M37" i="37"/>
  <c r="N6" i="77"/>
  <c r="B11" i="68"/>
  <c r="N6" i="76"/>
  <c r="S6" i="77"/>
  <c r="B13" i="68"/>
  <c r="D6" i="69" s="1"/>
  <c r="S6" i="76"/>
  <c r="C6" i="77"/>
  <c r="B6" i="68"/>
  <c r="D6" i="77"/>
  <c r="D6" i="76"/>
  <c r="J6" i="68" l="1"/>
  <c r="J5" i="68"/>
  <c r="I3" i="78"/>
  <c r="H4" i="78" s="1"/>
  <c r="Q3" i="78"/>
  <c r="M3" i="78"/>
  <c r="AQ6" i="76"/>
  <c r="AP6" i="77"/>
  <c r="AK6" i="77"/>
  <c r="AV6" i="77"/>
  <c r="AJ6" i="76"/>
  <c r="O6" i="77"/>
  <c r="D68" i="68"/>
  <c r="A51" i="71" s="1"/>
  <c r="F58" i="69"/>
  <c r="C43" i="69"/>
  <c r="D58" i="69"/>
  <c r="M54" i="71"/>
  <c r="I57" i="69"/>
  <c r="M51" i="71"/>
  <c r="M45" i="71"/>
  <c r="G16" i="71"/>
  <c r="E54" i="68"/>
  <c r="A48" i="71" s="1"/>
  <c r="H57" i="69"/>
  <c r="D56" i="69"/>
  <c r="D57" i="69"/>
  <c r="G9" i="71"/>
  <c r="G57" i="69"/>
  <c r="M48" i="71"/>
  <c r="A78" i="71"/>
  <c r="J58" i="69"/>
  <c r="E42" i="68"/>
  <c r="A45" i="71" s="1"/>
  <c r="C26" i="69"/>
  <c r="M9" i="71"/>
  <c r="K58" i="69"/>
  <c r="A81" i="71"/>
  <c r="E60" i="68"/>
  <c r="A73" i="71" s="1"/>
  <c r="A16" i="71"/>
  <c r="M6" i="76"/>
  <c r="M6" i="77"/>
  <c r="C11" i="68"/>
  <c r="C14" i="68" s="1"/>
  <c r="P6" i="76"/>
  <c r="P6" i="77"/>
  <c r="M11" i="71"/>
  <c r="D5" i="69"/>
  <c r="D4" i="69"/>
  <c r="B6" i="76"/>
  <c r="F1" i="68"/>
  <c r="M10" i="71"/>
  <c r="B14" i="68"/>
  <c r="A13" i="71"/>
  <c r="C25" i="69"/>
  <c r="C44" i="69"/>
  <c r="C4" i="69"/>
  <c r="C6" i="69"/>
  <c r="G6" i="69" s="1"/>
  <c r="C5" i="69"/>
  <c r="I4" i="78" l="1"/>
  <c r="S4" i="78"/>
  <c r="P4" i="78"/>
  <c r="O4" i="78"/>
  <c r="Q4" i="78"/>
  <c r="N4" i="78"/>
  <c r="M4" i="78"/>
  <c r="R4" i="78"/>
  <c r="S40" i="71"/>
  <c r="C56" i="69"/>
  <c r="C58" i="69"/>
  <c r="G5" i="69"/>
  <c r="M40" i="71"/>
  <c r="C57" i="69"/>
  <c r="A109" i="71"/>
  <c r="A113" i="71"/>
  <c r="E57" i="69"/>
  <c r="C27" i="69"/>
  <c r="D25" i="69" s="1"/>
  <c r="A126" i="71"/>
  <c r="G48" i="71"/>
  <c r="A40" i="71"/>
  <c r="E56" i="69"/>
  <c r="G40" i="71"/>
  <c r="E58" i="69"/>
  <c r="G4" i="69"/>
  <c r="A122" i="71"/>
  <c r="A118" i="71"/>
  <c r="A101" i="71"/>
  <c r="A9" i="71"/>
  <c r="A135" i="71"/>
  <c r="A105" i="71"/>
  <c r="A139" i="71"/>
  <c r="C45" i="69"/>
  <c r="D44" i="69" s="1"/>
  <c r="P9" i="70"/>
  <c r="Q9" i="70" s="1"/>
  <c r="P11" i="71" s="1"/>
  <c r="P7" i="70"/>
  <c r="Q7" i="70" s="1"/>
  <c r="P9" i="71" s="1"/>
  <c r="P8" i="70"/>
  <c r="Q8" i="70" s="1"/>
  <c r="P10" i="71" s="1"/>
  <c r="L56" i="69" l="1"/>
  <c r="L58" i="69"/>
  <c r="L57" i="69"/>
  <c r="D26" i="69"/>
  <c r="D24" i="69"/>
  <c r="D27" i="69"/>
  <c r="D43" i="69"/>
  <c r="D45" i="69"/>
</calcChain>
</file>

<file path=xl/sharedStrings.xml><?xml version="1.0" encoding="utf-8"?>
<sst xmlns="http://schemas.openxmlformats.org/spreadsheetml/2006/main" count="3147" uniqueCount="252">
  <si>
    <t>Nombre Usos exposicions</t>
  </si>
  <si>
    <t>INDIVIDUALS</t>
  </si>
  <si>
    <t>Accés Universal</t>
  </si>
  <si>
    <t>General</t>
  </si>
  <si>
    <t>Reduida</t>
  </si>
  <si>
    <t>Gratuïta</t>
  </si>
  <si>
    <t>Públic escolar</t>
  </si>
  <si>
    <t>Públic especialitzat</t>
  </si>
  <si>
    <t>Públic familiar</t>
  </si>
  <si>
    <t>Públic general</t>
  </si>
  <si>
    <t>Lloguer</t>
  </si>
  <si>
    <t>Cessió</t>
  </si>
  <si>
    <t>Fons / Reserva</t>
  </si>
  <si>
    <t>Assesorament</t>
  </si>
  <si>
    <t>Altres</t>
  </si>
  <si>
    <t>N Usos</t>
  </si>
  <si>
    <t>Cessió:</t>
  </si>
  <si>
    <t>Ordre diari</t>
  </si>
  <si>
    <t>N Sessions</t>
  </si>
  <si>
    <t>Dia</t>
  </si>
  <si>
    <t>Nom de l'esdeveniment</t>
  </si>
  <si>
    <t>Escolars</t>
  </si>
  <si>
    <t>Temporal 1</t>
  </si>
  <si>
    <t>Temporal 2</t>
  </si>
  <si>
    <t>GRUPS</t>
  </si>
  <si>
    <t xml:space="preserve">Reduïda </t>
  </si>
  <si>
    <t>No escolars</t>
  </si>
  <si>
    <t>N Grups</t>
  </si>
  <si>
    <t>N Visitants</t>
  </si>
  <si>
    <t>Nombre Usos per activitats pròpies</t>
  </si>
  <si>
    <t>Nombre Usos seveis museístics</t>
  </si>
  <si>
    <t>Nombre Usos activitats alienes</t>
  </si>
  <si>
    <t>Nombre d'activitats alienes</t>
  </si>
  <si>
    <t>VISITANTS PER TARIFA</t>
  </si>
  <si>
    <t>VISITANTS TOTAL</t>
  </si>
  <si>
    <t>VISITANTS A L'EDIFICI</t>
  </si>
  <si>
    <t>TOTAL USOS</t>
  </si>
  <si>
    <t>TOTAL SESSIONS</t>
  </si>
  <si>
    <t>TOTAL</t>
  </si>
  <si>
    <t>VISITANTS ESDEVENIMENTS FORA DEL MUSEU</t>
  </si>
  <si>
    <t>N GRUPS TOTAL</t>
  </si>
  <si>
    <t>VISIT QUE FAN ÚS DE SERVEIS MUSEÍSTICS</t>
  </si>
  <si>
    <t>Bibloteca / Hemeroteca / Arxiu</t>
  </si>
  <si>
    <t>Per activitats alienes  - Cessió</t>
  </si>
  <si>
    <t>Nombre de sessions d'activitats pròpies</t>
  </si>
  <si>
    <t>1.VISITANTS PER TARIFA</t>
  </si>
  <si>
    <t>3.Visitants que fan ús de serveis museístics</t>
  </si>
  <si>
    <t>4.Visitants esdeveniments fora del museu</t>
  </si>
  <si>
    <t>Total</t>
  </si>
  <si>
    <t>Per activitats alienes  - Lloguer</t>
  </si>
  <si>
    <t>2.Visitants a l'edifici TOTAL</t>
  </si>
  <si>
    <r>
      <t xml:space="preserve">Visitants a l'edifici </t>
    </r>
    <r>
      <rPr>
        <b/>
        <sz val="11"/>
        <color theme="1"/>
        <rFont val="Calibri"/>
        <family val="2"/>
        <scheme val="minor"/>
      </rPr>
      <t>Sense activitat (botiga, cafeteria, lavabos, arquitectura edifici, etc.)</t>
    </r>
  </si>
  <si>
    <r>
      <t xml:space="preserve">Visitants a l'edifici </t>
    </r>
    <r>
      <rPr>
        <b/>
        <sz val="11"/>
        <color theme="1"/>
        <rFont val="Calibri"/>
        <family val="2"/>
        <scheme val="minor"/>
      </rPr>
      <t>Per activitats alienes</t>
    </r>
  </si>
  <si>
    <t>1. VISITANTS: persona física que accedeix al recinte de l'equipament per fer ús de la seva oferta, ja sigui de les exposicions (tant les de producció pròpia com aliena), les activitats pròpies (organitzades per l'equipament) i/o els serveis museístics (arxiu, biblioteca, magatzem, etc.).</t>
  </si>
  <si>
    <t>Tipus d'entrada</t>
  </si>
  <si>
    <t>Nombre visitants</t>
  </si>
  <si>
    <t>Nombre grups</t>
  </si>
  <si>
    <r>
      <t xml:space="preserve">General Individual </t>
    </r>
    <r>
      <rPr>
        <sz val="8"/>
        <rFont val="Calibri"/>
        <family val="2"/>
        <scheme val="minor"/>
      </rPr>
      <t>Accés al centre amb tarifa de pagament sense reduccions ni descomptes.</t>
    </r>
  </si>
  <si>
    <r>
      <t>Reduïda individual</t>
    </r>
    <r>
      <rPr>
        <sz val="10"/>
        <rFont val="Calibri"/>
        <family val="2"/>
        <scheme val="minor"/>
      </rPr>
      <t xml:space="preserve"> </t>
    </r>
    <r>
      <rPr>
        <sz val="8"/>
        <rFont val="Calibri"/>
        <family val="2"/>
        <scheme val="minor"/>
      </rPr>
      <t>Accés al centre amb qualsevol tarifa de descompte.</t>
    </r>
  </si>
  <si>
    <r>
      <t xml:space="preserve">Gratuïta individual </t>
    </r>
    <r>
      <rPr>
        <sz val="8"/>
        <rFont val="Calibri"/>
        <family val="2"/>
        <scheme val="minor"/>
      </rPr>
      <t>Accés al centre gratuïtament per concórrer alguna característica en el visitant (p.ex. nens, aturats). Si el museu és gratuït, els visitants individuals s'inclouran en aquesta categoria.</t>
    </r>
  </si>
  <si>
    <r>
      <t xml:space="preserve">Reduïda grup escolar </t>
    </r>
    <r>
      <rPr>
        <sz val="8"/>
        <rFont val="Calibri"/>
        <family val="2"/>
        <scheme val="minor"/>
      </rPr>
      <t>Accés de pagament amb descompte per grups vinculats a l’ensenyament (s’inclou batxillerat).</t>
    </r>
  </si>
  <si>
    <r>
      <t xml:space="preserve">Gratuïta grup escolar </t>
    </r>
    <r>
      <rPr>
        <sz val="8"/>
        <rFont val="Calibri"/>
        <family val="2"/>
        <scheme val="minor"/>
      </rPr>
      <t>Accés gratuït al museu per a grups escolars. Si el museu és gratuït, els visitants en grup escolar s'inclouran en aquesta categoria. (s’inclou batxillerat).</t>
    </r>
  </si>
  <si>
    <r>
      <t xml:space="preserve">Reduïda grup no escolar </t>
    </r>
    <r>
      <rPr>
        <sz val="8"/>
        <rFont val="Calibri"/>
        <family val="2"/>
        <scheme val="minor"/>
      </rPr>
      <t>Accés de pagament amb descompte per grups no vinculats a l’ensenyament.</t>
    </r>
  </si>
  <si>
    <r>
      <t xml:space="preserve">Gratuïta grup no escolar </t>
    </r>
    <r>
      <rPr>
        <sz val="8"/>
        <rFont val="Calibri"/>
        <family val="2"/>
        <scheme val="minor"/>
      </rPr>
      <t>Accés gratuït al museu per a grups no escolars. Si el museu és gratuït, els visitants en grup no escolar s'inclouran en aquesta categoria.</t>
    </r>
  </si>
  <si>
    <r>
      <t xml:space="preserve">Accés Universal </t>
    </r>
    <r>
      <rPr>
        <sz val="8"/>
        <rFont val="Calibri"/>
        <family val="2"/>
        <scheme val="minor"/>
      </rPr>
      <t>Accés al centre gratuïtament quan no s’apliquen les tarifes de pagament en dies assenyalats (també els dies de portes obertes setmanals o mensuals)</t>
    </r>
  </si>
  <si>
    <t>En el cas que la persona faci més d'un ús amb tarifes diferents, comptar-la només en la casella de tarifa de pagament amb el preu més elevat</t>
  </si>
  <si>
    <r>
      <t xml:space="preserve">Visitants a l'edifici </t>
    </r>
    <r>
      <rPr>
        <sz val="8"/>
        <rFont val="Calibri"/>
        <family val="2"/>
        <scheme val="minor"/>
      </rPr>
      <t>Persones que acudeixen al recinte museístic i no visiten exposicions, ni assisteixen a activitats pròpies, ni fan ús de cap servei museístic (biblioteca, reserva, etc.). Inclou tant els que visiten el recinte de l'equipament pel seu valor arquitectònic sense fer-ne cap altre ús, els que vénen per una finalitat no museística (botiga, cafeteria, lavabos...) i els que fan activitats alienes, és a dir, activitats organitzades per entitats no vinculades al centre.</t>
    </r>
  </si>
  <si>
    <r>
      <t xml:space="preserve">Visitants esdeveniments fora de l'equipament </t>
    </r>
    <r>
      <rPr>
        <sz val="8"/>
        <rFont val="Calibri"/>
        <family val="2"/>
        <scheme val="minor"/>
      </rPr>
      <t>Persones que assisteixen a activitats puntuals organitzades i gestionades per l'equipament que succeeixen en el marc d'una celebració, fira, trobada o similar i no tenen inscripcions ni recomptes precisos. Es realitzen fora de l'equipament i no formen part de l'activitat habitual d'aquest. No s'inclouran els participants en rutes o visites guiades fora de l'equipament però organitzades per aquest, que es registraran en la taula de visitants segons tipus d’entrada, i a la taula d’usos per activitats pròpies. Tampoc s’inclouran els visitants a les exposicions itinerants produïdes per l’equipament .</t>
    </r>
  </si>
  <si>
    <t>2. USOS PER EXPOSICIONS: nombre total de visites a les exposicions de l'equipament.</t>
  </si>
  <si>
    <r>
      <t xml:space="preserve">Usos per exposició permanent </t>
    </r>
    <r>
      <rPr>
        <sz val="8"/>
        <color theme="1"/>
        <rFont val="Calibri"/>
        <family val="2"/>
        <scheme val="minor"/>
      </rPr>
      <t>Nombre total de visites a les exposicions així considerades per l’equip director. En els jaciments i monuments, les pròpies restes arqueoloògiques o la pròpia obra arquitectònica es consideraran l’exposició permanent a efectes de comptar els usos.</t>
    </r>
  </si>
  <si>
    <t>Títol exposició</t>
  </si>
  <si>
    <t>Nombre usos</t>
  </si>
  <si>
    <r>
      <t xml:space="preserve">Usos exposició temporal </t>
    </r>
    <r>
      <rPr>
        <sz val="8"/>
        <rFont val="Calibri"/>
        <family val="2"/>
        <scheme val="minor"/>
      </rPr>
      <t>No s’inclouen: 1) Mostres: exposicions situades en un lloc de pas sense control d’accés. 2) Exposicions itinerants promogudes pel centre: exposicions organitzades pel centre que circulen per altres centres del territori.</t>
    </r>
  </si>
  <si>
    <r>
      <t xml:space="preserve">Data inici
</t>
    </r>
    <r>
      <rPr>
        <sz val="8"/>
        <color theme="1"/>
        <rFont val="Calibri"/>
        <family val="2"/>
        <scheme val="minor"/>
      </rPr>
      <t xml:space="preserve"> (dd-mm-aa)</t>
    </r>
  </si>
  <si>
    <r>
      <t xml:space="preserve">Data final
</t>
    </r>
    <r>
      <rPr>
        <sz val="8"/>
        <color theme="1"/>
        <rFont val="Calibri"/>
        <family val="2"/>
        <scheme val="minor"/>
      </rPr>
      <t>(dd-mm-aa)</t>
    </r>
  </si>
  <si>
    <t>Dies oberta</t>
  </si>
  <si>
    <t>Usos fins a 31 de desembre.</t>
  </si>
  <si>
    <t>3. USOS PER ACTIVITATS I PER SERVEIS MUSEÍSTICS: cadascuna de les utilitzacions a les activitats i als serveis museístics dutes a terme pels visitants durant la seva estada a l'equipament</t>
  </si>
  <si>
    <r>
      <t>Uso</t>
    </r>
    <r>
      <rPr>
        <b/>
        <sz val="14"/>
        <rFont val="Calibri"/>
        <family val="2"/>
        <scheme val="minor"/>
      </rPr>
      <t xml:space="preserve">s per activitats pròpies </t>
    </r>
    <r>
      <rPr>
        <sz val="8"/>
        <rFont val="Calibri"/>
        <family val="2"/>
        <scheme val="minor"/>
      </rPr>
      <t>(Suma de totes les participacions dels visitants en les activitats organitzades pel propi equipament)</t>
    </r>
  </si>
  <si>
    <r>
      <t xml:space="preserve">N activitats
</t>
    </r>
    <r>
      <rPr>
        <sz val="8"/>
        <rFont val="Calibri"/>
        <family val="2"/>
        <scheme val="minor"/>
      </rPr>
      <t>(nombre d'activitats organitzades pel propi equipament)</t>
    </r>
  </si>
  <si>
    <r>
      <t>N sessions</t>
    </r>
    <r>
      <rPr>
        <sz val="9"/>
        <rFont val="Calibri"/>
        <family val="2"/>
        <scheme val="minor"/>
      </rPr>
      <t xml:space="preserve">
(</t>
    </r>
    <r>
      <rPr>
        <sz val="8"/>
        <rFont val="Calibri"/>
        <family val="2"/>
        <scheme val="minor"/>
      </rPr>
      <t>nombre de vegades que es repeteix una mateixa activitat organitzada pel propi equipament)</t>
    </r>
  </si>
  <si>
    <r>
      <t xml:space="preserve">Total usos
</t>
    </r>
    <r>
      <rPr>
        <sz val="8"/>
        <color theme="1"/>
        <rFont val="Calibri"/>
        <family val="2"/>
        <scheme val="minor"/>
      </rPr>
      <t>(nombre de participacions dels visitants a activitats organitzades pel propi equipament)</t>
    </r>
  </si>
  <si>
    <t>Activitats per a públic escolar</t>
  </si>
  <si>
    <t>Activitats per a públic especialitzat</t>
  </si>
  <si>
    <t>Activitats per a públic familiar</t>
  </si>
  <si>
    <t>Activitats per a públic general</t>
  </si>
  <si>
    <r>
      <t>Us</t>
    </r>
    <r>
      <rPr>
        <b/>
        <sz val="14"/>
        <rFont val="Calibri"/>
        <family val="2"/>
        <scheme val="minor"/>
      </rPr>
      <t>os per activitats alienes</t>
    </r>
    <r>
      <rPr>
        <b/>
        <sz val="8"/>
        <rFont val="Calibri"/>
        <family val="2"/>
        <scheme val="minor"/>
      </rPr>
      <t xml:space="preserve"> </t>
    </r>
    <r>
      <rPr>
        <sz val="8"/>
        <rFont val="Calibri"/>
        <family val="2"/>
        <scheme val="minor"/>
      </rPr>
      <t>(Suma de totes les participacions  en les activitats promogudes per altres organitzacions i que es porten a terme a les instal·lacions de l'equipament, mitjançant cessió o lloguer)</t>
    </r>
  </si>
  <si>
    <r>
      <t xml:space="preserve">N activitats
</t>
    </r>
    <r>
      <rPr>
        <sz val="8"/>
        <rFont val="Calibri"/>
        <family val="2"/>
        <scheme val="minor"/>
      </rPr>
      <t>(nombre d'activitats organitzades per altres organitzacions)</t>
    </r>
  </si>
  <si>
    <r>
      <t>N sessions</t>
    </r>
    <r>
      <rPr>
        <sz val="9"/>
        <rFont val="Calibri"/>
        <family val="2"/>
        <scheme val="minor"/>
      </rPr>
      <t xml:space="preserve">
(</t>
    </r>
    <r>
      <rPr>
        <sz val="8"/>
        <rFont val="Calibri"/>
        <family val="2"/>
        <scheme val="minor"/>
      </rPr>
      <t>nombre de vegades que es repeteix una mateixa activitat organitzada per altres organitzacions)</t>
    </r>
  </si>
  <si>
    <r>
      <t xml:space="preserve">Total usos
</t>
    </r>
    <r>
      <rPr>
        <sz val="8"/>
        <color theme="1"/>
        <rFont val="Calibri"/>
        <family val="2"/>
        <scheme val="minor"/>
      </rPr>
      <t>(N total de participacions dels visitants a activitats promogudes per organitzacions  per altres organitzacions)</t>
    </r>
  </si>
  <si>
    <r>
      <t xml:space="preserve">Cessió </t>
    </r>
    <r>
      <rPr>
        <sz val="8"/>
        <rFont val="Calibri"/>
        <family val="2"/>
        <scheme val="minor"/>
      </rPr>
      <t>Ús gratuït d’un espai de les instal·lacions per part d’una entitat o organització diferent a la que gestiona i dirigeix el museu</t>
    </r>
  </si>
  <si>
    <r>
      <t xml:space="preserve">Lloguer </t>
    </r>
    <r>
      <rPr>
        <sz val="8"/>
        <rFont val="Calibri"/>
        <family val="2"/>
        <scheme val="minor"/>
      </rPr>
      <t>Ús de pagament d’un espai de les instal·lacions per part d'una entitat o organització diferent a la que gestiona i dirigeix el museu</t>
    </r>
  </si>
  <si>
    <r>
      <t xml:space="preserve">Usos per serveis museístics </t>
    </r>
    <r>
      <rPr>
        <sz val="8"/>
        <rFont val="Calibri"/>
        <family val="2"/>
        <scheme val="minor"/>
      </rPr>
      <t>Altres ofertes relacionades amb les funcions específiques del centre: biblioteca/hemeroteca, arxiu del museu, fons/reserva, assessorament, etc. (només unsos presencials).</t>
    </r>
  </si>
  <si>
    <t>Tipus servei</t>
  </si>
  <si>
    <r>
      <t xml:space="preserve">Total usos
</t>
    </r>
    <r>
      <rPr>
        <sz val="8"/>
        <color theme="1"/>
        <rFont val="Calibri"/>
        <family val="2"/>
        <scheme val="minor"/>
      </rPr>
      <t>(N total de participacions dels visitants en ofertes relacionades amb les funcions específiques del centre: biblioteca/hemeroteca, arxiu del museu, fons/reserva, assessorament, etc.)</t>
    </r>
  </si>
  <si>
    <t>Biblioteca / Hemeroteca / Arxiu</t>
  </si>
  <si>
    <t>Fons/Reserva</t>
  </si>
  <si>
    <t>Assessorament (presencial)</t>
  </si>
  <si>
    <t>Visitants exposicions i activitats</t>
  </si>
  <si>
    <t>Visitants serveis museístics</t>
  </si>
  <si>
    <t>Visitants edifici</t>
  </si>
  <si>
    <t>Visitants activitats fora equipament</t>
  </si>
  <si>
    <t>Visitants exposicions i activitats,
serveis museístics, edifici i fora</t>
  </si>
  <si>
    <t>Visitants exposicions i activitats
i serveis museístics i edifici</t>
  </si>
  <si>
    <t>Visitants exposicions i activitats
i serveis museístics</t>
  </si>
  <si>
    <t>Visitants segons tarifes</t>
  </si>
  <si>
    <t>Visitants</t>
  </si>
  <si>
    <t>%</t>
  </si>
  <si>
    <t>Visitants segons tarifa gratuïta</t>
  </si>
  <si>
    <t>Visitants escolars / no escolars</t>
  </si>
  <si>
    <t>Visitants escolars</t>
  </si>
  <si>
    <t>Visitants no escolars</t>
  </si>
  <si>
    <t>Visitants segons tipus de visitants</t>
  </si>
  <si>
    <t>Visitants amb tarifa general</t>
  </si>
  <si>
    <t>Visitants amb tarifa reduïda</t>
  </si>
  <si>
    <t>Serveis museístics</t>
  </si>
  <si>
    <t>Exposicions permanents</t>
  </si>
  <si>
    <t>Exposicions temporals</t>
  </si>
  <si>
    <t>Act pròpies escolars</t>
  </si>
  <si>
    <t>Act pròpies especialitzat</t>
  </si>
  <si>
    <t>Act pròpies familiar</t>
  </si>
  <si>
    <t>Act pròpies general</t>
  </si>
  <si>
    <t>Act alienes cessió</t>
  </si>
  <si>
    <t>Act alienes lloguer</t>
  </si>
  <si>
    <t>Usos expositius i serveis museístics</t>
  </si>
  <si>
    <t>Usos exp i serveis mus i activitats      
pròpies</t>
  </si>
  <si>
    <t xml:space="preserve">Usos exp i serv mus, activitats      
pròpies i alienes   </t>
  </si>
  <si>
    <t>Usos</t>
  </si>
  <si>
    <t>Recompte de visitants diari</t>
  </si>
  <si>
    <t>Visitants per tarifa</t>
  </si>
  <si>
    <t>Visitants a l'edifici</t>
  </si>
  <si>
    <t>Recompte d'usos diari</t>
  </si>
  <si>
    <t>Usos Activitats Pròpies</t>
  </si>
  <si>
    <t>Usos Exposicions</t>
  </si>
  <si>
    <t>Usos Activitats Alienes</t>
  </si>
  <si>
    <t>Usos Serveis Museístics</t>
  </si>
  <si>
    <t>Visitants que són del municipi</t>
  </si>
  <si>
    <r>
      <t xml:space="preserve">Persones que fan ús de serveis museístics </t>
    </r>
    <r>
      <rPr>
        <sz val="8"/>
        <rFont val="Calibri"/>
        <family val="2"/>
        <scheme val="minor"/>
      </rPr>
      <t>Arxiu, biblioteca, magatzem, etc. (només visitants presencials)</t>
    </r>
  </si>
  <si>
    <t>Dades pròpies generals</t>
  </si>
  <si>
    <r>
      <t>Visitants</t>
    </r>
    <r>
      <rPr>
        <sz val="13"/>
        <color theme="1"/>
        <rFont val="Calibri"/>
        <family val="2"/>
        <scheme val="minor"/>
      </rPr>
      <t xml:space="preserve"> </t>
    </r>
    <r>
      <rPr>
        <sz val="10"/>
        <color theme="1"/>
        <rFont val="Calibri"/>
        <family val="2"/>
        <scheme val="minor"/>
      </rPr>
      <t>(exposicions, activitats pròpies i serveis museístics)</t>
    </r>
  </si>
  <si>
    <r>
      <t xml:space="preserve">Persones al voltant del patrimoni </t>
    </r>
    <r>
      <rPr>
        <sz val="10"/>
        <color theme="1"/>
        <rFont val="Calibri"/>
        <family val="2"/>
        <scheme val="minor"/>
      </rPr>
      <t>(visitants a l'edifici i visitants a esdeveniments fora de l'equipament)</t>
    </r>
  </si>
  <si>
    <t>Tarifa general</t>
  </si>
  <si>
    <t>Tarifa reduïda</t>
  </si>
  <si>
    <t>Tarifa gratuïta</t>
  </si>
  <si>
    <t>Visitants esdeveniments fora de l'equipament</t>
  </si>
  <si>
    <t>Usos propis totals: exposicions, activitats pròpies i serveis museístics</t>
  </si>
  <si>
    <t>Usos expositius: exposicions permanents i temporals</t>
  </si>
  <si>
    <t>Usos activitats pròpies: públic escolar, especialitzat, familiar i general</t>
  </si>
  <si>
    <t>Usos serveis museístics</t>
  </si>
  <si>
    <t>Usos exposicions</t>
  </si>
  <si>
    <t>Usos exposicions permanents</t>
  </si>
  <si>
    <t>Usos activitats pròpies</t>
  </si>
  <si>
    <t>Usos exposicions temporals</t>
  </si>
  <si>
    <t>Usos activitats alienes</t>
  </si>
  <si>
    <t>Usos Cessió</t>
  </si>
  <si>
    <t>Usos Lloguer</t>
  </si>
  <si>
    <t>Índex gratuïtat</t>
  </si>
  <si>
    <t>Taxa d'escolars</t>
  </si>
  <si>
    <t>Servei a les escoles</t>
  </si>
  <si>
    <t>Servei a les famílies</t>
  </si>
  <si>
    <t>Visitants totals diaris</t>
  </si>
  <si>
    <t>Usos totals diaris</t>
  </si>
  <si>
    <t>Usos expositius diaris</t>
  </si>
  <si>
    <t>Usos totals per visitant</t>
  </si>
  <si>
    <t>Usos expos per visitant</t>
  </si>
  <si>
    <t>Gener</t>
  </si>
  <si>
    <t>1. Visitants</t>
  </si>
  <si>
    <t>2. Usos</t>
  </si>
  <si>
    <t>3. Indicadors</t>
  </si>
  <si>
    <t xml:space="preserve">Home </t>
  </si>
  <si>
    <t xml:space="preserve">Dona </t>
  </si>
  <si>
    <t xml:space="preserve">Homes </t>
  </si>
  <si>
    <t xml:space="preserve">Dones </t>
  </si>
  <si>
    <r>
      <t xml:space="preserve">Visitants a l'equipament residents al pròpi municipi </t>
    </r>
    <r>
      <rPr>
        <sz val="8"/>
        <color theme="1"/>
        <rFont val="Calibri"/>
        <family val="2"/>
        <scheme val="minor"/>
      </rPr>
      <t>Del total de visitants de la casella B14</t>
    </r>
  </si>
  <si>
    <r>
      <t xml:space="preserve">Nombre de visitants per sexe </t>
    </r>
    <r>
      <rPr>
        <sz val="8"/>
        <color theme="1"/>
        <rFont val="Calibri"/>
        <family val="2"/>
        <scheme val="minor"/>
      </rPr>
      <t>Del total de visitants de la casella B14</t>
    </r>
  </si>
  <si>
    <t>Homes</t>
  </si>
  <si>
    <t>Dones</t>
  </si>
  <si>
    <t>Tingueu en compte que un cop hagueu fet aquests passos les modificacions que feu al document ja no s'actualitzaran dins d'aquesta pestanya</t>
  </si>
  <si>
    <t>Dies d'obertura</t>
  </si>
  <si>
    <t>Nombre de dies d'obertura</t>
  </si>
  <si>
    <t>Si teniu qualsevol dubte contacteu amb l'Observatori</t>
  </si>
  <si>
    <r>
      <t xml:space="preserve">Seleccioneu la fila 6 -&gt; Ctrl + C -&gt; Botó esquerra del ratolí -&gt; </t>
    </r>
    <r>
      <rPr>
        <b/>
        <sz val="15"/>
        <rFont val="Calibri"/>
        <family val="2"/>
        <scheme val="minor"/>
      </rPr>
      <t xml:space="preserve">Opciones de pegado: valores </t>
    </r>
    <r>
      <rPr>
        <b/>
        <sz val="15"/>
        <color theme="6"/>
        <rFont val="Calibri"/>
        <family val="2"/>
        <scheme val="minor"/>
      </rPr>
      <t>(IMPORTANT FER AQUEST PAS!)</t>
    </r>
    <r>
      <rPr>
        <b/>
        <sz val="15"/>
        <color theme="1"/>
        <rFont val="Calibri"/>
        <family val="2"/>
        <scheme val="minor"/>
      </rPr>
      <t xml:space="preserve"> -&gt; Enganxeu la fila al document sumatori anual</t>
    </r>
  </si>
  <si>
    <t>Visitants a exposicions i activitats pròpies</t>
  </si>
  <si>
    <t>Visitants a serveis museístics</t>
  </si>
  <si>
    <t>Nombre de GRUPS</t>
  </si>
  <si>
    <t>Nombre total de grups</t>
  </si>
  <si>
    <t>Permanent 1</t>
  </si>
  <si>
    <t>Permanent 2</t>
  </si>
  <si>
    <t>Temporal 3</t>
  </si>
  <si>
    <t>Temporal 4</t>
  </si>
  <si>
    <t>Hores diàries d'obertura</t>
  </si>
  <si>
    <t>Nombre d'hores d'obertura</t>
  </si>
  <si>
    <t>Visitants esdev. fora</t>
  </si>
  <si>
    <r>
      <t xml:space="preserve">Visitants segons tipus d'entrada </t>
    </r>
    <r>
      <rPr>
        <sz val="8"/>
        <rFont val="Calibri"/>
        <family val="2"/>
        <scheme val="minor"/>
      </rPr>
      <t>Persona física que accedeix al recinte de l'equipament per fer ús de la seva oferta, ja sigui de les exposicions (tant les de producció pròpia com aliena) i/o les activitats pròpies (organitzades per l'equipament) i/o els serveis museístics (arxiu, biblioteca, magatzem, etc.)</t>
    </r>
  </si>
  <si>
    <t>2. ALTRES VISITANTS: visitants a l'edifici i visitants a esdeveniments fora de l'equipament</t>
  </si>
  <si>
    <r>
      <rPr>
        <b/>
        <sz val="11"/>
        <color theme="1"/>
        <rFont val="Calibri"/>
        <family val="2"/>
        <scheme val="minor"/>
      </rPr>
      <t>Visitants segons tipus d'entrada</t>
    </r>
    <r>
      <rPr>
        <sz val="11"/>
        <color theme="1"/>
        <rFont val="Calibri"/>
        <family val="2"/>
        <scheme val="minor"/>
      </rPr>
      <t xml:space="preserve"> </t>
    </r>
    <r>
      <rPr>
        <sz val="8"/>
        <color theme="1"/>
        <rFont val="Calibri"/>
        <family val="2"/>
        <scheme val="minor"/>
      </rPr>
      <t>Persona física que accedeix al recinte de l'equipament per fer ús de la seva oferta, ja sigui de les exposicions (tant les de producció pròpia com aliena) i/o les activitats pròpies (organitzades per l'equipament) i/o els serveis museístics (arxiu, biblioteca, magatzem, etc.)</t>
    </r>
  </si>
  <si>
    <t>Dia del mes</t>
  </si>
  <si>
    <t>Dilluns</t>
  </si>
  <si>
    <t>Dimarts</t>
  </si>
  <si>
    <t>Dimecres</t>
  </si>
  <si>
    <t>Dijous</t>
  </si>
  <si>
    <t>Divendres</t>
  </si>
  <si>
    <t>Dissabte</t>
  </si>
  <si>
    <t>Diumenge</t>
  </si>
  <si>
    <t>Feiner</t>
  </si>
  <si>
    <t>Cap de setmana / Festiu</t>
  </si>
  <si>
    <t>Seleccioneu als desplegables entre "Feiner" o "Cap de setmana / Festiu"</t>
  </si>
  <si>
    <t>Seleccioneu als desplegables el dia de la setmana</t>
  </si>
  <si>
    <t>Visitants segons tipus d'entrada i segons tipus de dia</t>
  </si>
  <si>
    <t>Visitants segons tipus d'entrada i segons dia de la setmana</t>
  </si>
  <si>
    <r>
      <t xml:space="preserve">Podeu explotar aquestes dades lliurement. </t>
    </r>
    <r>
      <rPr>
        <b/>
        <sz val="15"/>
        <color theme="6"/>
        <rFont val="Calibri"/>
        <family val="2"/>
        <scheme val="minor"/>
      </rPr>
      <t>ATENCIÓ: recomanem que no modifiqueu cap casella d'aquest full, copieu el full sencer en un altre document i feu les explotacions allí.</t>
    </r>
  </si>
  <si>
    <t>Tingueu en compte que si modifiqueu les caselles d'aquest full les dades ja no s'actualitzaran dins d'aquesta pestanya</t>
  </si>
  <si>
    <t>Mes</t>
  </si>
  <si>
    <t>Lloguer:</t>
  </si>
  <si>
    <t>Municipi</t>
  </si>
  <si>
    <t>Comarca (resta de)</t>
  </si>
  <si>
    <t>Provincia (resta de)</t>
  </si>
  <si>
    <t>Catalunya (resta de)</t>
  </si>
  <si>
    <t>Espanya (resta de)</t>
  </si>
  <si>
    <t>França</t>
  </si>
  <si>
    <t>Europa (resta de)</t>
  </si>
  <si>
    <t>Món (resta de)</t>
  </si>
  <si>
    <t>Procedència</t>
  </si>
  <si>
    <t>Mes i dia</t>
  </si>
  <si>
    <t>Ordre del contacte a taquilla</t>
  </si>
  <si>
    <t>Notes</t>
  </si>
  <si>
    <r>
      <rPr>
        <b/>
        <sz val="11"/>
        <color theme="1"/>
        <rFont val="Calibri"/>
        <family val="2"/>
        <scheme val="minor"/>
      </rPr>
      <t>Visitants segons tipus d'entrada</t>
    </r>
    <r>
      <rPr>
        <sz val="11"/>
        <color theme="1"/>
        <rFont val="Calibri"/>
        <family val="2"/>
        <scheme val="minor"/>
      </rPr>
      <t xml:space="preserve"> </t>
    </r>
    <r>
      <rPr>
        <sz val="8"/>
        <color theme="1"/>
        <rFont val="Calibri"/>
        <family val="2"/>
        <scheme val="minor"/>
      </rPr>
      <t>(</t>
    </r>
    <r>
      <rPr>
        <sz val="8"/>
        <color rgb="FFFF0000"/>
        <rFont val="Calibri"/>
        <family val="2"/>
        <scheme val="minor"/>
      </rPr>
      <t>excepcionalment, en aquest cas no s'inclouen els visitants dels serveis museístics (arxiu, biblioteca, magatzem, etc.)</t>
    </r>
    <r>
      <rPr>
        <sz val="8"/>
        <color theme="1"/>
        <rFont val="Calibri"/>
        <family val="2"/>
        <scheme val="minor"/>
      </rPr>
      <t>)</t>
    </r>
  </si>
  <si>
    <r>
      <t xml:space="preserve">Tipus de dia </t>
    </r>
    <r>
      <rPr>
        <sz val="11"/>
        <color theme="1"/>
        <rFont val="Calibri"/>
        <family val="2"/>
        <scheme val="minor"/>
      </rPr>
      <t>Seleccioneu als desplegables entre "Feiner" o "Cap de setmana / Festiu"</t>
    </r>
  </si>
  <si>
    <r>
      <t xml:space="preserve">Dia de la setmana </t>
    </r>
    <r>
      <rPr>
        <sz val="11"/>
        <color theme="1"/>
        <rFont val="Calibri"/>
        <family val="2"/>
        <scheme val="minor"/>
      </rPr>
      <t>Seleccioneu als desplegables el dia de la setmana</t>
    </r>
  </si>
  <si>
    <t>Nombre d'usos</t>
  </si>
  <si>
    <t>Activitat 1</t>
  </si>
  <si>
    <t>Activitat 2</t>
  </si>
  <si>
    <t>Activitat 3</t>
  </si>
  <si>
    <t>Activitat 4</t>
  </si>
  <si>
    <t>Activitat 5</t>
  </si>
  <si>
    <t>Activitat 6</t>
  </si>
  <si>
    <t>Activitat 7</t>
  </si>
  <si>
    <t>Activitat 8</t>
  </si>
  <si>
    <t>Activitat 9</t>
  </si>
  <si>
    <t>Activitat 10</t>
  </si>
  <si>
    <t>Activitat 11</t>
  </si>
  <si>
    <t>Activitat 12</t>
  </si>
  <si>
    <t>Activitat 13</t>
  </si>
  <si>
    <t>Activitat 14</t>
  </si>
  <si>
    <t>Activitat 15</t>
  </si>
  <si>
    <t>Activitat 16</t>
  </si>
  <si>
    <t>Activitat 17</t>
  </si>
  <si>
    <t>Activitat 18</t>
  </si>
  <si>
    <t>Activitat 19</t>
  </si>
  <si>
    <t>Activitat 20</t>
  </si>
  <si>
    <t>Activitat pròpia realitzada</t>
  </si>
  <si>
    <t>Escriviu en aquesta fila el nom de les activitats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</si>
</sst>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d\-m\-yy;@"/>
    <numFmt numFmtId="165" formatCode="#,##0.0"/>
    <numFmt numFmtId="166" formatCode="0.0"/>
    <numFmt numFmtId="167" formatCode="0.0%"/>
  </numFmts>
  <fonts count="44"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0"/>
      <color rgb="FF000000"/>
      <name val="Calibri"/>
      <family val="2"/>
    </font>
    <font>
      <b/>
      <sz val="14"/>
      <color theme="1"/>
      <name val="Calibri"/>
      <family val="2"/>
      <scheme val="minor"/>
    </font>
    <font>
      <b/>
      <sz val="14"/>
      <color rgb="FF000000"/>
      <name val="Calibri"/>
      <family val="2"/>
    </font>
    <font>
      <sz val="10"/>
      <color rgb="FF000000"/>
      <name val="Calibri"/>
      <family val="2"/>
    </font>
    <font>
      <sz val="11"/>
      <color rgb="FFFF0000"/>
      <name val="Calibri"/>
      <family val="2"/>
      <scheme val="minor"/>
    </font>
    <font>
      <b/>
      <sz val="14"/>
      <name val="Calibri"/>
      <family val="2"/>
      <scheme val="minor"/>
    </font>
    <font>
      <sz val="14"/>
      <color theme="1"/>
      <name val="Calibri"/>
      <family val="2"/>
      <scheme val="minor"/>
    </font>
    <font>
      <sz val="14"/>
      <color theme="1"/>
      <name val="Verdana"/>
      <family val="2"/>
    </font>
    <font>
      <sz val="14"/>
      <name val="Calibri"/>
      <family val="2"/>
      <scheme val="minor"/>
    </font>
    <font>
      <sz val="8"/>
      <name val="Calibri"/>
      <family val="2"/>
      <scheme val="minor"/>
    </font>
    <font>
      <sz val="10"/>
      <name val="Calibri"/>
      <family val="2"/>
      <scheme val="minor"/>
    </font>
    <font>
      <sz val="8"/>
      <color theme="1"/>
      <name val="Calibri"/>
      <family val="2"/>
      <scheme val="minor"/>
    </font>
    <font>
      <b/>
      <sz val="14"/>
      <color rgb="FF000000"/>
      <name val="Calibri"/>
      <family val="2"/>
      <scheme val="minor"/>
    </font>
    <font>
      <b/>
      <sz val="14"/>
      <color theme="1"/>
      <name val="Verdana"/>
      <family val="2"/>
    </font>
    <font>
      <i/>
      <sz val="14"/>
      <name val="Calibri"/>
      <family val="2"/>
      <scheme val="minor"/>
    </font>
    <font>
      <sz val="14"/>
      <name val="Verdana"/>
      <family val="2"/>
    </font>
    <font>
      <i/>
      <sz val="10"/>
      <color theme="1"/>
      <name val="Calibri"/>
      <family val="2"/>
      <scheme val="minor"/>
    </font>
    <font>
      <sz val="10"/>
      <color theme="1"/>
      <name val="Verdana"/>
      <family val="2"/>
    </font>
    <font>
      <b/>
      <sz val="14"/>
      <name val="Verdana"/>
      <family val="2"/>
    </font>
    <font>
      <sz val="8"/>
      <color rgb="FFFF0000"/>
      <name val="Calibri"/>
      <family val="2"/>
      <scheme val="minor"/>
    </font>
    <font>
      <sz val="14"/>
      <color rgb="FFFF0000"/>
      <name val="Calibri"/>
      <family val="2"/>
      <scheme val="minor"/>
    </font>
    <font>
      <sz val="9"/>
      <name val="Calibri"/>
      <family val="2"/>
      <scheme val="minor"/>
    </font>
    <font>
      <b/>
      <sz val="8"/>
      <name val="Calibri"/>
      <family val="2"/>
      <scheme val="minor"/>
    </font>
    <font>
      <sz val="9"/>
      <color theme="1"/>
      <name val="Verdana"/>
      <family val="2"/>
    </font>
    <font>
      <sz val="9"/>
      <color indexed="8"/>
      <name val="Verdana"/>
      <family val="2"/>
    </font>
    <font>
      <b/>
      <sz val="9"/>
      <color theme="1"/>
      <name val="Verdana"/>
      <family val="2"/>
    </font>
    <font>
      <sz val="11"/>
      <color theme="1"/>
      <name val="Calibri"/>
      <family val="2"/>
      <scheme val="minor"/>
    </font>
    <font>
      <b/>
      <sz val="20"/>
      <color theme="1"/>
      <name val="Calibri"/>
      <family val="2"/>
      <scheme val="minor"/>
    </font>
    <font>
      <b/>
      <sz val="22"/>
      <color theme="1"/>
      <name val="Calibri"/>
      <family val="2"/>
      <scheme val="minor"/>
    </font>
    <font>
      <b/>
      <sz val="18"/>
      <color theme="1"/>
      <name val="Calibri"/>
      <family val="2"/>
      <scheme val="minor"/>
    </font>
    <font>
      <b/>
      <sz val="13"/>
      <color theme="1"/>
      <name val="Calibri"/>
      <family val="2"/>
      <scheme val="minor"/>
    </font>
    <font>
      <sz val="13"/>
      <color theme="1"/>
      <name val="Calibri"/>
      <family val="2"/>
      <scheme val="minor"/>
    </font>
    <font>
      <b/>
      <sz val="16"/>
      <color theme="1"/>
      <name val="Calibri"/>
      <family val="2"/>
      <scheme val="minor"/>
    </font>
    <font>
      <b/>
      <sz val="15"/>
      <color theme="1"/>
      <name val="Calibri"/>
      <family val="2"/>
      <scheme val="minor"/>
    </font>
    <font>
      <sz val="15"/>
      <color rgb="FFFF0000"/>
      <name val="Calibri"/>
      <family val="2"/>
      <scheme val="minor"/>
    </font>
    <font>
      <b/>
      <sz val="15"/>
      <name val="Calibri"/>
      <family val="2"/>
      <scheme val="minor"/>
    </font>
    <font>
      <b/>
      <sz val="15"/>
      <color theme="6"/>
      <name val="Calibri"/>
      <family val="2"/>
      <scheme val="minor"/>
    </font>
    <font>
      <sz val="16"/>
      <color theme="4"/>
      <name val="Calibri"/>
      <family val="2"/>
      <scheme val="minor"/>
    </font>
    <font>
      <b/>
      <sz val="9"/>
      <color theme="1"/>
      <name val="Calibri"/>
      <family val="2"/>
      <scheme val="minor"/>
    </font>
    <font>
      <sz val="9"/>
      <color theme="1"/>
      <name val="Calibri"/>
      <family val="2"/>
      <scheme val="minor"/>
    </font>
  </fonts>
  <fills count="41">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CD5B4"/>
        <bgColor rgb="FF000000"/>
      </patternFill>
    </fill>
    <fill>
      <patternFill patternType="solid">
        <fgColor rgb="FFFDE9D9"/>
        <bgColor rgb="FF000000"/>
      </patternFill>
    </fill>
    <fill>
      <patternFill patternType="solid">
        <fgColor theme="9" tint="0.39997558519241921"/>
        <bgColor indexed="64"/>
      </patternFill>
    </fill>
    <fill>
      <patternFill patternType="solid">
        <fgColor theme="6" tint="0.39997558519241921"/>
        <bgColor indexed="64"/>
      </patternFill>
    </fill>
    <fill>
      <patternFill patternType="solid">
        <fgColor theme="5" tint="0.79998168889431442"/>
        <bgColor rgb="FF000000"/>
      </patternFill>
    </fill>
    <fill>
      <patternFill patternType="solid">
        <fgColor theme="9" tint="0.59999389629810485"/>
        <bgColor rgb="FF000000"/>
      </patternFill>
    </fill>
    <fill>
      <patternFill patternType="solid">
        <fgColor theme="5" tint="0.59999389629810485"/>
        <bgColor rgb="FF000000"/>
      </patternFill>
    </fill>
    <fill>
      <patternFill patternType="solid">
        <fgColor theme="7" tint="0.59999389629810485"/>
        <bgColor rgb="FF000000"/>
      </patternFill>
    </fill>
    <fill>
      <patternFill patternType="solid">
        <fgColor theme="2"/>
        <bgColor indexed="64"/>
      </patternFill>
    </fill>
    <fill>
      <patternFill patternType="solid">
        <fgColor theme="8" tint="0.79998168889431442"/>
        <bgColor indexed="64"/>
      </patternFill>
    </fill>
    <fill>
      <patternFill patternType="solid">
        <fgColor theme="8" tint="0.79998168889431442"/>
        <bgColor rgb="FF000000"/>
      </patternFill>
    </fill>
    <fill>
      <patternFill patternType="solid">
        <fgColor theme="7" tint="0.79998168889431442"/>
        <bgColor rgb="FF000000"/>
      </patternFill>
    </fill>
    <fill>
      <patternFill patternType="solid">
        <fgColor theme="7" tint="0.39997558519241921"/>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rgb="FFFBD4B4"/>
        <bgColor indexed="64"/>
      </patternFill>
    </fill>
    <fill>
      <patternFill patternType="solid">
        <fgColor rgb="FFFDE9D9"/>
        <bgColor indexed="64"/>
      </patternFill>
    </fill>
    <fill>
      <patternFill patternType="solid">
        <fgColor rgb="FFCCC0D9"/>
        <bgColor indexed="64"/>
      </patternFill>
    </fill>
    <fill>
      <patternFill patternType="solid">
        <fgColor rgb="FFF2DBDB"/>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0" tint="-4.9989318521683403E-2"/>
        <bgColor rgb="FF000000"/>
      </patternFill>
    </fill>
    <fill>
      <patternFill patternType="solid">
        <fgColor theme="0" tint="-4.9989318521683403E-2"/>
        <bgColor indexed="64"/>
      </patternFill>
    </fill>
    <fill>
      <patternFill patternType="solid">
        <fgColor theme="9"/>
        <bgColor indexed="64"/>
      </patternFill>
    </fill>
    <fill>
      <patternFill patternType="solid">
        <fgColor theme="8" tint="0.39997558519241921"/>
        <bgColor indexed="64"/>
      </patternFill>
    </fill>
  </fills>
  <borders count="7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right/>
      <top style="medium">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medium">
        <color auto="1"/>
      </right>
      <top/>
      <bottom/>
      <diagonal/>
    </border>
    <border>
      <left style="medium">
        <color auto="1"/>
      </left>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style="thin">
        <color auto="1"/>
      </right>
      <top style="medium">
        <color auto="1"/>
      </top>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medium">
        <color auto="1"/>
      </bottom>
      <diagonal/>
    </border>
    <border>
      <left/>
      <right/>
      <top/>
      <bottom style="thin">
        <color auto="1"/>
      </bottom>
      <diagonal/>
    </border>
    <border>
      <left style="medium">
        <color auto="1"/>
      </left>
      <right/>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medium">
        <color auto="1"/>
      </bottom>
      <diagonal/>
    </border>
    <border>
      <left style="thin">
        <color auto="1"/>
      </left>
      <right/>
      <top style="thin">
        <color auto="1"/>
      </top>
      <bottom/>
      <diagonal/>
    </border>
    <border>
      <left style="medium">
        <color auto="1"/>
      </left>
      <right style="medium">
        <color auto="1"/>
      </right>
      <top style="thin">
        <color auto="1"/>
      </top>
      <bottom/>
      <diagonal/>
    </border>
    <border>
      <left/>
      <right style="thin">
        <color auto="1"/>
      </right>
      <top/>
      <bottom/>
      <diagonal/>
    </border>
    <border>
      <left/>
      <right style="medium">
        <color auto="1"/>
      </right>
      <top style="medium">
        <color auto="1"/>
      </top>
      <bottom style="thin">
        <color auto="1"/>
      </bottom>
      <diagonal/>
    </border>
    <border>
      <left style="medium">
        <color auto="1"/>
      </left>
      <right/>
      <top style="thin">
        <color auto="1"/>
      </top>
      <bottom/>
      <diagonal/>
    </border>
    <border>
      <left style="thin">
        <color auto="1"/>
      </left>
      <right/>
      <top/>
      <bottom style="medium">
        <color auto="1"/>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medium">
        <color auto="1"/>
      </left>
      <right style="thin">
        <color auto="1"/>
      </right>
      <top style="thin">
        <color auto="1"/>
      </top>
      <bottom/>
      <diagonal/>
    </border>
    <border>
      <left/>
      <right style="medium">
        <color indexed="64"/>
      </right>
      <top style="thin">
        <color auto="1"/>
      </top>
      <bottom/>
      <diagonal/>
    </border>
    <border>
      <left/>
      <right style="thin">
        <color auto="1"/>
      </right>
      <top style="medium">
        <color auto="1"/>
      </top>
      <bottom style="medium">
        <color indexed="64"/>
      </bottom>
      <diagonal/>
    </border>
  </borders>
  <cellStyleXfs count="3">
    <xf numFmtId="0" fontId="0" fillId="0" borderId="0"/>
    <xf numFmtId="9" fontId="30" fillId="0" borderId="0" applyFont="0" applyFill="0" applyBorder="0" applyAlignment="0" applyProtection="0"/>
    <xf numFmtId="43" fontId="30" fillId="0" borderId="0" applyFont="0" applyFill="0" applyBorder="0" applyAlignment="0" applyProtection="0"/>
  </cellStyleXfs>
  <cellXfs count="898">
    <xf numFmtId="0" fontId="0" fillId="0" borderId="0" xfId="0"/>
    <xf numFmtId="0" fontId="0" fillId="0" borderId="0" xfId="0"/>
    <xf numFmtId="0" fontId="2" fillId="0" borderId="0" xfId="0" applyFont="1" applyFill="1" applyBorder="1"/>
    <xf numFmtId="0" fontId="3" fillId="0" borderId="0" xfId="0" applyFont="1" applyFill="1" applyBorder="1"/>
    <xf numFmtId="0" fontId="2" fillId="7" borderId="24" xfId="0" applyFont="1" applyFill="1" applyBorder="1"/>
    <xf numFmtId="0" fontId="2" fillId="0" borderId="0" xfId="0" applyFont="1" applyFill="1" applyBorder="1" applyAlignment="1">
      <alignment horizontal="center"/>
    </xf>
    <xf numFmtId="0" fontId="0" fillId="0" borderId="0" xfId="0" applyFill="1"/>
    <xf numFmtId="0" fontId="3" fillId="0" borderId="0" xfId="0" applyFont="1" applyFill="1" applyBorder="1" applyAlignment="1">
      <alignment horizontal="center"/>
    </xf>
    <xf numFmtId="0" fontId="3" fillId="0" borderId="0" xfId="0" applyFont="1" applyFill="1" applyBorder="1" applyAlignment="1">
      <alignment horizontal="center" vertical="center"/>
    </xf>
    <xf numFmtId="0" fontId="2" fillId="0" borderId="40" xfId="0" applyFont="1" applyBorder="1" applyAlignment="1">
      <alignment horizontal="center" vertical="center"/>
    </xf>
    <xf numFmtId="0" fontId="2" fillId="0" borderId="23"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2" fillId="16" borderId="40" xfId="0" applyFont="1" applyFill="1" applyBorder="1" applyAlignment="1">
      <alignment horizontal="center" vertical="center"/>
    </xf>
    <xf numFmtId="0" fontId="2" fillId="16" borderId="23" xfId="0" applyFont="1" applyFill="1" applyBorder="1" applyAlignment="1">
      <alignment horizontal="center" vertical="center"/>
    </xf>
    <xf numFmtId="0" fontId="2" fillId="16" borderId="1" xfId="0" applyFont="1" applyFill="1" applyBorder="1" applyAlignment="1">
      <alignment horizontal="center" vertical="center"/>
    </xf>
    <xf numFmtId="0" fontId="2" fillId="0" borderId="1" xfId="0" applyFont="1" applyBorder="1" applyAlignment="1">
      <alignment horizontal="center" vertical="center"/>
    </xf>
    <xf numFmtId="0" fontId="3" fillId="4" borderId="20"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4"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0" borderId="14" xfId="0" applyFont="1" applyBorder="1" applyAlignment="1">
      <alignment horizontal="center" vertical="center"/>
    </xf>
    <xf numFmtId="0" fontId="3" fillId="0" borderId="40" xfId="0" applyFont="1" applyBorder="1" applyAlignment="1">
      <alignment horizontal="center" vertical="center"/>
    </xf>
    <xf numFmtId="0" fontId="3" fillId="0" borderId="1" xfId="0" applyFont="1" applyBorder="1" applyAlignment="1">
      <alignment horizontal="center" vertical="center"/>
    </xf>
    <xf numFmtId="0" fontId="3" fillId="16" borderId="1" xfId="0" applyFont="1" applyFill="1" applyBorder="1" applyAlignment="1">
      <alignment horizontal="center" vertical="center"/>
    </xf>
    <xf numFmtId="0" fontId="3" fillId="16" borderId="40"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37" xfId="0" applyFont="1" applyBorder="1" applyAlignment="1">
      <alignment horizontal="center" vertical="center"/>
    </xf>
    <xf numFmtId="0" fontId="2" fillId="0" borderId="42" xfId="0" applyFont="1" applyBorder="1" applyAlignment="1">
      <alignment horizontal="center" vertical="center"/>
    </xf>
    <xf numFmtId="0" fontId="2" fillId="16" borderId="19" xfId="0" applyFont="1" applyFill="1" applyBorder="1" applyAlignment="1">
      <alignment horizontal="center" vertical="center"/>
    </xf>
    <xf numFmtId="0" fontId="2" fillId="16" borderId="18" xfId="0" applyFont="1" applyFill="1" applyBorder="1" applyAlignment="1">
      <alignment horizontal="center" vertical="center"/>
    </xf>
    <xf numFmtId="0" fontId="1" fillId="0" borderId="27" xfId="0" applyFont="1" applyBorder="1" applyAlignment="1">
      <alignment horizontal="center" vertical="center"/>
    </xf>
    <xf numFmtId="0" fontId="1" fillId="16" borderId="28" xfId="0" applyFont="1" applyFill="1" applyBorder="1" applyAlignment="1">
      <alignment horizontal="center" vertical="center"/>
    </xf>
    <xf numFmtId="0" fontId="1" fillId="0" borderId="28" xfId="0" applyFont="1" applyBorder="1" applyAlignment="1">
      <alignment horizontal="center" vertical="center"/>
    </xf>
    <xf numFmtId="0" fontId="1" fillId="0" borderId="28" xfId="0" applyFont="1" applyFill="1" applyBorder="1" applyAlignment="1">
      <alignment horizontal="center" vertical="center"/>
    </xf>
    <xf numFmtId="0" fontId="2" fillId="0" borderId="14" xfId="0" applyFont="1" applyBorder="1" applyAlignment="1">
      <alignment horizontal="center" vertical="center"/>
    </xf>
    <xf numFmtId="0" fontId="0" fillId="0" borderId="0" xfId="0" applyFont="1" applyAlignment="1">
      <alignment horizontal="center" vertical="center"/>
    </xf>
    <xf numFmtId="0" fontId="2" fillId="16" borderId="14"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1" xfId="0" applyFont="1" applyFill="1" applyBorder="1" applyAlignment="1">
      <alignment horizontal="center" vertical="center"/>
    </xf>
    <xf numFmtId="0" fontId="3" fillId="7" borderId="8" xfId="0" applyFont="1" applyFill="1" applyBorder="1" applyAlignment="1">
      <alignment horizontal="center" vertical="center"/>
    </xf>
    <xf numFmtId="0" fontId="3" fillId="7" borderId="13" xfId="0" applyFont="1" applyFill="1" applyBorder="1" applyAlignment="1">
      <alignment horizontal="center" vertical="center"/>
    </xf>
    <xf numFmtId="0" fontId="2" fillId="0" borderId="18" xfId="0" applyFont="1" applyBorder="1" applyAlignment="1">
      <alignment horizontal="center" vertical="center"/>
    </xf>
    <xf numFmtId="0" fontId="3" fillId="2" borderId="8" xfId="0" applyFont="1" applyFill="1" applyBorder="1" applyAlignment="1">
      <alignment horizontal="center" wrapText="1"/>
    </xf>
    <xf numFmtId="0" fontId="3" fillId="2" borderId="1" xfId="0" applyFont="1" applyFill="1" applyBorder="1" applyAlignment="1">
      <alignment wrapText="1"/>
    </xf>
    <xf numFmtId="0" fontId="3" fillId="2" borderId="9" xfId="0" applyFont="1" applyFill="1" applyBorder="1" applyAlignment="1">
      <alignment wrapText="1"/>
    </xf>
    <xf numFmtId="0" fontId="0" fillId="0" borderId="0" xfId="0" applyFill="1" applyAlignment="1">
      <alignment horizontal="center" vertical="center"/>
    </xf>
    <xf numFmtId="0" fontId="2" fillId="0" borderId="3" xfId="0" applyFont="1" applyFill="1" applyBorder="1" applyAlignment="1">
      <alignment horizontal="center"/>
    </xf>
    <xf numFmtId="0" fontId="2" fillId="7" borderId="1" xfId="0" applyFont="1" applyFill="1" applyBorder="1"/>
    <xf numFmtId="0" fontId="2" fillId="7" borderId="21" xfId="0" applyFont="1" applyFill="1" applyBorder="1"/>
    <xf numFmtId="0" fontId="3" fillId="22" borderId="1" xfId="0" applyFont="1" applyFill="1" applyBorder="1"/>
    <xf numFmtId="0" fontId="3" fillId="22" borderId="11" xfId="0" applyFont="1" applyFill="1" applyBorder="1" applyAlignment="1">
      <alignment horizontal="center" vertical="center"/>
    </xf>
    <xf numFmtId="0" fontId="3" fillId="22" borderId="13" xfId="0" applyFont="1" applyFill="1" applyBorder="1" applyAlignment="1">
      <alignment horizontal="center" vertical="center"/>
    </xf>
    <xf numFmtId="0" fontId="2" fillId="16" borderId="19" xfId="0" applyFont="1" applyFill="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19" xfId="0" applyFont="1" applyBorder="1" applyAlignment="1" applyProtection="1">
      <protection locked="0"/>
    </xf>
    <xf numFmtId="0" fontId="2" fillId="0" borderId="21" xfId="0" applyFont="1" applyBorder="1" applyAlignment="1" applyProtection="1">
      <protection locked="0"/>
    </xf>
    <xf numFmtId="0" fontId="2" fillId="0" borderId="19" xfId="0" applyFont="1" applyBorder="1" applyProtection="1">
      <protection locked="0"/>
    </xf>
    <xf numFmtId="0" fontId="2" fillId="0" borderId="21" xfId="0" applyFont="1" applyBorder="1" applyProtection="1">
      <protection locked="0"/>
    </xf>
    <xf numFmtId="0" fontId="2" fillId="0" borderId="14" xfId="0" applyFont="1" applyBorder="1" applyAlignment="1" applyProtection="1">
      <alignment horizontal="center"/>
      <protection locked="0"/>
    </xf>
    <xf numFmtId="0" fontId="2" fillId="16" borderId="17" xfId="0" applyFont="1" applyFill="1" applyBorder="1" applyAlignment="1" applyProtection="1">
      <alignment horizontal="center"/>
      <protection locked="0"/>
    </xf>
    <xf numFmtId="0" fontId="2" fillId="0" borderId="17" xfId="0" applyFont="1" applyBorder="1" applyAlignment="1" applyProtection="1">
      <alignment horizontal="center"/>
      <protection locked="0"/>
    </xf>
    <xf numFmtId="0" fontId="2" fillId="0" borderId="33" xfId="0" applyFont="1" applyBorder="1" applyAlignment="1" applyProtection="1">
      <alignment horizontal="center"/>
      <protection locked="0"/>
    </xf>
    <xf numFmtId="0" fontId="10" fillId="0" borderId="0" xfId="0" applyFont="1"/>
    <xf numFmtId="0" fontId="11" fillId="0" borderId="0" xfId="0" applyFont="1"/>
    <xf numFmtId="0" fontId="9" fillId="0" borderId="0" xfId="0" applyFont="1" applyFill="1" applyBorder="1" applyAlignment="1">
      <alignment wrapText="1"/>
    </xf>
    <xf numFmtId="0" fontId="12" fillId="0" borderId="0" xfId="0" applyFont="1" applyFill="1" applyBorder="1" applyAlignment="1">
      <alignment horizontal="center" wrapText="1"/>
    </xf>
    <xf numFmtId="0" fontId="10" fillId="0" borderId="0" xfId="0" applyFont="1" applyBorder="1" applyAlignment="1">
      <alignment horizontal="center"/>
    </xf>
    <xf numFmtId="0" fontId="8" fillId="0" borderId="0" xfId="0" applyFont="1" applyAlignment="1">
      <alignment horizontal="left" vertical="center"/>
    </xf>
    <xf numFmtId="0" fontId="12" fillId="0" borderId="18" xfId="0" applyFont="1" applyFill="1" applyBorder="1" applyAlignment="1">
      <alignment vertical="top" wrapText="1"/>
    </xf>
    <xf numFmtId="3" fontId="9" fillId="7" borderId="18" xfId="0" applyNumberFormat="1" applyFont="1" applyFill="1" applyBorder="1" applyAlignment="1">
      <alignment vertical="top" wrapText="1"/>
    </xf>
    <xf numFmtId="0" fontId="12" fillId="0" borderId="18" xfId="0" applyFont="1" applyBorder="1" applyAlignment="1">
      <alignment horizontal="left" vertical="center" wrapText="1"/>
    </xf>
    <xf numFmtId="0" fontId="12" fillId="0" borderId="18" xfId="0" applyFont="1" applyBorder="1" applyAlignment="1">
      <alignment wrapText="1"/>
    </xf>
    <xf numFmtId="3" fontId="10" fillId="0" borderId="0" xfId="0" applyNumberFormat="1" applyFont="1" applyFill="1" applyBorder="1"/>
    <xf numFmtId="0" fontId="10" fillId="0" borderId="0" xfId="0" applyFont="1" applyAlignment="1">
      <alignment horizontal="center"/>
    </xf>
    <xf numFmtId="0" fontId="5" fillId="7" borderId="18" xfId="0" applyFont="1" applyFill="1" applyBorder="1" applyAlignment="1">
      <alignment horizontal="left" wrapText="1"/>
    </xf>
    <xf numFmtId="3" fontId="5" fillId="7" borderId="18" xfId="0" applyNumberFormat="1" applyFont="1" applyFill="1" applyBorder="1" applyAlignment="1">
      <alignment horizontal="center" wrapText="1"/>
    </xf>
    <xf numFmtId="0" fontId="15" fillId="0" borderId="0" xfId="0" applyFont="1" applyFill="1" applyBorder="1" applyAlignment="1">
      <alignment horizontal="left" wrapText="1"/>
    </xf>
    <xf numFmtId="3" fontId="5" fillId="0" borderId="0" xfId="0" applyNumberFormat="1" applyFont="1" applyFill="1" applyBorder="1" applyAlignment="1">
      <alignment horizontal="center" wrapText="1"/>
    </xf>
    <xf numFmtId="0" fontId="10" fillId="0" borderId="0" xfId="0" applyFont="1" applyFill="1"/>
    <xf numFmtId="0" fontId="11" fillId="0" borderId="0" xfId="0" applyFont="1" applyFill="1"/>
    <xf numFmtId="0" fontId="5" fillId="0" borderId="0" xfId="0" applyFont="1" applyFill="1" applyBorder="1" applyAlignment="1">
      <alignment horizontal="left" wrapText="1"/>
    </xf>
    <xf numFmtId="0" fontId="10" fillId="0" borderId="0" xfId="0" applyFont="1" applyFill="1" applyBorder="1" applyAlignment="1">
      <alignment horizontal="center"/>
    </xf>
    <xf numFmtId="0" fontId="10" fillId="0" borderId="0" xfId="0" applyFont="1" applyFill="1" applyBorder="1"/>
    <xf numFmtId="3" fontId="10" fillId="0" borderId="0" xfId="0" applyNumberFormat="1" applyFont="1" applyFill="1" applyBorder="1" applyAlignment="1">
      <alignment horizontal="center"/>
    </xf>
    <xf numFmtId="0" fontId="11" fillId="0" borderId="56" xfId="0" applyFont="1" applyFill="1" applyBorder="1" applyAlignment="1">
      <alignment vertical="center"/>
    </xf>
    <xf numFmtId="0" fontId="12" fillId="0" borderId="0" xfId="0" applyFont="1" applyAlignment="1">
      <alignment wrapText="1"/>
    </xf>
    <xf numFmtId="0" fontId="18" fillId="0" borderId="0" xfId="0" applyFont="1" applyBorder="1" applyAlignment="1">
      <alignment horizontal="left" wrapText="1"/>
    </xf>
    <xf numFmtId="0" fontId="10" fillId="26" borderId="26" xfId="0" applyFont="1" applyFill="1" applyBorder="1" applyAlignment="1">
      <alignment wrapText="1"/>
    </xf>
    <xf numFmtId="0" fontId="10" fillId="26" borderId="23" xfId="0" applyFont="1" applyFill="1" applyBorder="1" applyAlignment="1">
      <alignment wrapText="1"/>
    </xf>
    <xf numFmtId="0" fontId="10" fillId="26" borderId="18" xfId="0" applyFont="1" applyFill="1" applyBorder="1" applyAlignment="1">
      <alignment horizontal="center" wrapText="1"/>
    </xf>
    <xf numFmtId="3" fontId="16" fillId="7" borderId="18" xfId="0" applyNumberFormat="1" applyFont="1" applyFill="1" applyBorder="1" applyAlignment="1">
      <alignment vertical="top" wrapText="1"/>
    </xf>
    <xf numFmtId="0" fontId="5" fillId="0" borderId="0" xfId="0" applyFont="1" applyFill="1" applyBorder="1" applyAlignment="1">
      <alignment horizontal="center" wrapText="1"/>
    </xf>
    <xf numFmtId="0" fontId="10" fillId="0" borderId="0" xfId="0" applyFont="1" applyFill="1" applyAlignment="1">
      <alignment horizontal="center"/>
    </xf>
    <xf numFmtId="0" fontId="12" fillId="0" borderId="0" xfId="0" applyFont="1" applyFill="1" applyAlignment="1">
      <alignment horizontal="left"/>
    </xf>
    <xf numFmtId="0" fontId="14" fillId="0" borderId="0" xfId="0" applyFont="1" applyFill="1"/>
    <xf numFmtId="0" fontId="12" fillId="0" borderId="0" xfId="0" applyFont="1" applyFill="1"/>
    <xf numFmtId="0" fontId="19" fillId="0" borderId="0" xfId="0" applyFont="1" applyFill="1"/>
    <xf numFmtId="0" fontId="16" fillId="0" borderId="0" xfId="0" applyFont="1" applyFill="1" applyAlignment="1">
      <alignment wrapText="1"/>
    </xf>
    <xf numFmtId="0" fontId="2" fillId="0" borderId="0" xfId="0" applyFont="1" applyFill="1" applyAlignment="1">
      <alignment wrapText="1"/>
    </xf>
    <xf numFmtId="0" fontId="20" fillId="0" borderId="0" xfId="0" applyFont="1" applyFill="1" applyBorder="1" applyAlignment="1">
      <alignment horizontal="left" wrapText="1"/>
    </xf>
    <xf numFmtId="0" fontId="21" fillId="0" borderId="0" xfId="0" applyFont="1" applyFill="1"/>
    <xf numFmtId="0" fontId="14" fillId="0" borderId="0" xfId="0" applyFont="1" applyFill="1" applyAlignment="1">
      <alignment horizontal="center"/>
    </xf>
    <xf numFmtId="0" fontId="12" fillId="0" borderId="0" xfId="0" applyFont="1" applyFill="1" applyAlignment="1">
      <alignment horizontal="center"/>
    </xf>
    <xf numFmtId="0" fontId="8" fillId="0" borderId="0" xfId="0" applyFont="1"/>
    <xf numFmtId="0" fontId="5" fillId="7" borderId="26" xfId="0" applyFont="1" applyFill="1" applyBorder="1" applyAlignment="1">
      <alignment wrapText="1"/>
    </xf>
    <xf numFmtId="164" fontId="5" fillId="7" borderId="23" xfId="0" applyNumberFormat="1" applyFont="1" applyFill="1" applyBorder="1" applyAlignment="1">
      <alignment wrapText="1"/>
    </xf>
    <xf numFmtId="164" fontId="10" fillId="7" borderId="18" xfId="0" applyNumberFormat="1" applyFont="1" applyFill="1" applyBorder="1" applyAlignment="1">
      <alignment horizontal="center" wrapText="1"/>
    </xf>
    <xf numFmtId="0" fontId="10" fillId="0" borderId="0" xfId="0" applyFont="1" applyFill="1" applyBorder="1" applyAlignment="1"/>
    <xf numFmtId="0" fontId="11" fillId="0" borderId="0" xfId="0" applyFont="1" applyFill="1" applyBorder="1" applyAlignment="1"/>
    <xf numFmtId="0" fontId="10" fillId="0" borderId="0" xfId="0" applyFont="1" applyAlignment="1">
      <alignment wrapText="1"/>
    </xf>
    <xf numFmtId="0" fontId="10" fillId="0" borderId="0" xfId="0" applyFont="1" applyAlignment="1">
      <alignment horizontal="center" wrapText="1"/>
    </xf>
    <xf numFmtId="3" fontId="11"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0" fontId="12" fillId="0" borderId="0" xfId="0" applyFont="1" applyFill="1" applyBorder="1" applyAlignment="1"/>
    <xf numFmtId="3" fontId="9" fillId="0" borderId="0" xfId="0" applyNumberFormat="1" applyFont="1" applyFill="1" applyBorder="1" applyAlignment="1">
      <alignment horizontal="center"/>
    </xf>
    <xf numFmtId="0" fontId="12" fillId="0" borderId="0" xfId="0" applyFont="1" applyFill="1" applyBorder="1"/>
    <xf numFmtId="3" fontId="22" fillId="0" borderId="0" xfId="0" applyNumberFormat="1" applyFont="1" applyFill="1" applyBorder="1" applyAlignment="1">
      <alignment horizontal="center"/>
    </xf>
    <xf numFmtId="0" fontId="19" fillId="0" borderId="0" xfId="0" applyFont="1" applyFill="1" applyBorder="1"/>
    <xf numFmtId="0" fontId="12" fillId="4" borderId="23"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2" fillId="0" borderId="0" xfId="0" applyFont="1" applyFill="1" applyBorder="1" applyAlignment="1">
      <alignment horizontal="left"/>
    </xf>
    <xf numFmtId="3" fontId="12" fillId="0" borderId="0" xfId="0" applyNumberFormat="1" applyFont="1" applyFill="1" applyBorder="1"/>
    <xf numFmtId="0" fontId="19" fillId="0" borderId="0" xfId="0" applyFont="1" applyFill="1" applyBorder="1" applyAlignment="1"/>
    <xf numFmtId="0" fontId="10" fillId="0" borderId="0" xfId="0" applyFont="1" applyBorder="1"/>
    <xf numFmtId="3" fontId="17" fillId="0" borderId="0" xfId="0" applyNumberFormat="1" applyFont="1" applyFill="1" applyBorder="1" applyAlignment="1">
      <alignment horizontal="center"/>
    </xf>
    <xf numFmtId="0" fontId="24" fillId="0" borderId="0" xfId="0" applyFont="1" applyFill="1" applyBorder="1" applyAlignment="1"/>
    <xf numFmtId="0" fontId="11" fillId="0" borderId="0" xfId="0" applyFont="1" applyFill="1" applyBorder="1"/>
    <xf numFmtId="0" fontId="11" fillId="0" borderId="0" xfId="0" applyFont="1" applyBorder="1"/>
    <xf numFmtId="0" fontId="12" fillId="4" borderId="58" xfId="0" applyFont="1" applyFill="1" applyBorder="1" applyAlignment="1">
      <alignment horizontal="center" vertical="center" wrapText="1"/>
    </xf>
    <xf numFmtId="0" fontId="10" fillId="4" borderId="58" xfId="0" applyFont="1" applyFill="1" applyBorder="1" applyAlignment="1">
      <alignment horizontal="center" vertical="center" wrapText="1"/>
    </xf>
    <xf numFmtId="0" fontId="24" fillId="0" borderId="0" xfId="0" applyFont="1" applyFill="1" applyBorder="1" applyAlignment="1">
      <alignment horizontal="left"/>
    </xf>
    <xf numFmtId="0" fontId="9" fillId="0" borderId="0" xfId="0" applyFont="1" applyFill="1" applyBorder="1" applyAlignment="1">
      <alignment horizontal="left" wrapText="1"/>
    </xf>
    <xf numFmtId="0" fontId="10" fillId="0" borderId="56" xfId="0" applyFont="1" applyBorder="1" applyAlignment="1" applyProtection="1">
      <alignment horizontal="left" wrapText="1"/>
      <protection locked="0"/>
    </xf>
    <xf numFmtId="0" fontId="2" fillId="0" borderId="18" xfId="0" applyFont="1" applyFill="1" applyBorder="1" applyAlignment="1" applyProtection="1">
      <alignment horizontal="center" wrapText="1"/>
      <protection locked="0"/>
    </xf>
    <xf numFmtId="1" fontId="2" fillId="0" borderId="18" xfId="0" applyNumberFormat="1" applyFont="1" applyFill="1" applyBorder="1" applyAlignment="1" applyProtection="1">
      <alignment horizontal="center"/>
      <protection locked="0"/>
    </xf>
    <xf numFmtId="49" fontId="10" fillId="0" borderId="26" xfId="0" applyNumberFormat="1" applyFont="1" applyBorder="1" applyAlignment="1" applyProtection="1">
      <alignment horizontal="left" wrapText="1"/>
      <protection locked="0"/>
    </xf>
    <xf numFmtId="164" fontId="10" fillId="0" borderId="18" xfId="0" applyNumberFormat="1" applyFont="1" applyBorder="1" applyAlignment="1" applyProtection="1">
      <alignment horizontal="left" wrapText="1"/>
      <protection locked="0"/>
    </xf>
    <xf numFmtId="164" fontId="10" fillId="0" borderId="18" xfId="0" applyNumberFormat="1" applyFont="1" applyBorder="1" applyAlignment="1" applyProtection="1">
      <alignment horizontal="center" wrapText="1"/>
      <protection locked="0"/>
    </xf>
    <xf numFmtId="1" fontId="10" fillId="0" borderId="18" xfId="0" applyNumberFormat="1" applyFont="1" applyBorder="1" applyAlignment="1" applyProtection="1">
      <alignment horizontal="center"/>
      <protection locked="0"/>
    </xf>
    <xf numFmtId="0" fontId="10" fillId="0" borderId="26" xfId="0" applyFont="1" applyBorder="1" applyAlignment="1" applyProtection="1">
      <alignment horizontal="left" wrapText="1"/>
      <protection locked="0"/>
    </xf>
    <xf numFmtId="0" fontId="10" fillId="0" borderId="23" xfId="0" applyFont="1" applyBorder="1" applyAlignment="1" applyProtection="1">
      <alignment horizontal="left" wrapText="1"/>
      <protection locked="0"/>
    </xf>
    <xf numFmtId="0" fontId="10" fillId="0" borderId="37" xfId="0" applyFont="1" applyBorder="1" applyAlignment="1" applyProtection="1">
      <alignment horizontal="left" wrapText="1"/>
      <protection locked="0"/>
    </xf>
    <xf numFmtId="0" fontId="10" fillId="0" borderId="18" xfId="0" applyFont="1" applyBorder="1" applyAlignment="1" applyProtection="1">
      <alignment horizontal="left" wrapText="1"/>
      <protection locked="0"/>
    </xf>
    <xf numFmtId="0" fontId="0" fillId="0" borderId="0" xfId="0" applyAlignment="1">
      <alignment horizontal="center" vertical="center" wrapText="1"/>
    </xf>
    <xf numFmtId="0" fontId="27" fillId="0" borderId="18" xfId="0" applyFont="1" applyBorder="1" applyAlignment="1">
      <alignment horizontal="center" vertical="center"/>
    </xf>
    <xf numFmtId="165" fontId="27" fillId="0" borderId="18" xfId="0" applyNumberFormat="1" applyFont="1" applyBorder="1" applyAlignment="1">
      <alignment horizontal="center" vertical="center"/>
    </xf>
    <xf numFmtId="166" fontId="27" fillId="0" borderId="18" xfId="0" applyNumberFormat="1" applyFont="1" applyBorder="1" applyAlignment="1">
      <alignment horizontal="center" vertical="center"/>
    </xf>
    <xf numFmtId="0" fontId="27" fillId="0" borderId="18" xfId="0" applyFont="1" applyFill="1" applyBorder="1" applyAlignment="1">
      <alignment horizontal="center" vertical="center" wrapText="1"/>
    </xf>
    <xf numFmtId="3" fontId="27" fillId="0" borderId="18" xfId="0" applyNumberFormat="1" applyFont="1" applyFill="1" applyBorder="1" applyAlignment="1">
      <alignment horizontal="center" vertical="center" wrapText="1"/>
    </xf>
    <xf numFmtId="0" fontId="27" fillId="0" borderId="18" xfId="0" applyFont="1" applyBorder="1" applyAlignment="1">
      <alignment horizontal="center" vertical="center" wrapText="1"/>
    </xf>
    <xf numFmtId="0" fontId="27" fillId="0" borderId="18" xfId="0" applyFont="1" applyFill="1" applyBorder="1" applyAlignment="1">
      <alignment horizontal="left" vertical="center" wrapText="1"/>
    </xf>
    <xf numFmtId="0" fontId="27" fillId="0" borderId="0" xfId="0" applyFont="1"/>
    <xf numFmtId="3" fontId="27" fillId="0" borderId="0" xfId="0" applyNumberFormat="1" applyFont="1" applyFill="1"/>
    <xf numFmtId="0" fontId="27" fillId="0" borderId="0" xfId="0" applyFont="1" applyFill="1"/>
    <xf numFmtId="3" fontId="27" fillId="7" borderId="18" xfId="0" applyNumberFormat="1" applyFont="1" applyFill="1" applyBorder="1" applyAlignment="1">
      <alignment horizontal="center" vertical="center"/>
    </xf>
    <xf numFmtId="3" fontId="27" fillId="7" borderId="18" xfId="0" applyNumberFormat="1" applyFont="1" applyFill="1" applyBorder="1"/>
    <xf numFmtId="3" fontId="29" fillId="7" borderId="18" xfId="0" applyNumberFormat="1" applyFont="1" applyFill="1" applyBorder="1"/>
    <xf numFmtId="0" fontId="27" fillId="7" borderId="18" xfId="0" applyFont="1" applyFill="1" applyBorder="1"/>
    <xf numFmtId="0" fontId="27" fillId="0" borderId="18" xfId="0" applyFont="1" applyBorder="1" applyAlignment="1">
      <alignment horizontal="left" vertical="center" wrapText="1"/>
    </xf>
    <xf numFmtId="0" fontId="1" fillId="7" borderId="21" xfId="0" applyFont="1" applyFill="1" applyBorder="1" applyAlignment="1">
      <alignment horizontal="center" vertical="center"/>
    </xf>
    <xf numFmtId="0" fontId="0" fillId="7" borderId="19" xfId="0" applyFill="1" applyBorder="1" applyAlignment="1">
      <alignment vertical="center"/>
    </xf>
    <xf numFmtId="0" fontId="3" fillId="3" borderId="9" xfId="0" applyFont="1" applyFill="1" applyBorder="1" applyAlignment="1">
      <alignment horizontal="center" vertical="center" wrapText="1"/>
    </xf>
    <xf numFmtId="0" fontId="2" fillId="0" borderId="59"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16" borderId="26" xfId="0" applyFont="1" applyFill="1" applyBorder="1" applyAlignment="1" applyProtection="1">
      <alignment horizontal="center" vertical="center"/>
      <protection locked="0"/>
    </xf>
    <xf numFmtId="0" fontId="2" fillId="16" borderId="17" xfId="0" applyFont="1" applyFill="1" applyBorder="1" applyAlignment="1" applyProtection="1">
      <alignment horizontal="center" vertical="center"/>
      <protection locked="0"/>
    </xf>
    <xf numFmtId="0" fontId="2" fillId="16" borderId="19" xfId="0" applyFont="1" applyFill="1" applyBorder="1" applyAlignment="1" applyProtection="1">
      <alignment horizontal="center" vertical="center"/>
      <protection locked="0"/>
    </xf>
    <xf numFmtId="0" fontId="2" fillId="16" borderId="18" xfId="0" applyFont="1" applyFill="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16" borderId="23" xfId="0" applyFont="1" applyFill="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7" fillId="0" borderId="0" xfId="0" applyFont="1" applyFill="1" applyBorder="1" applyAlignment="1">
      <alignment horizontal="left" vertical="center" wrapText="1"/>
    </xf>
    <xf numFmtId="3" fontId="27" fillId="0" borderId="0" xfId="0" applyNumberFormat="1" applyFont="1" applyFill="1" applyBorder="1"/>
    <xf numFmtId="0" fontId="27" fillId="0" borderId="0" xfId="0" applyFont="1" applyFill="1" applyBorder="1"/>
    <xf numFmtId="3" fontId="29" fillId="0" borderId="0" xfId="0" applyNumberFormat="1" applyFont="1" applyFill="1" applyBorder="1"/>
    <xf numFmtId="0" fontId="0" fillId="0" borderId="27" xfId="0" applyBorder="1" applyAlignment="1" applyProtection="1">
      <alignment horizontal="center" vertical="center"/>
      <protection locked="0"/>
    </xf>
    <xf numFmtId="0" fontId="0" fillId="16" borderId="28" xfId="0" applyFill="1"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27" fillId="0" borderId="0" xfId="0" applyFont="1" applyAlignment="1">
      <alignment wrapText="1"/>
    </xf>
    <xf numFmtId="0" fontId="27" fillId="0" borderId="18" xfId="0" applyFont="1" applyBorder="1" applyAlignment="1">
      <alignment wrapText="1"/>
    </xf>
    <xf numFmtId="0" fontId="28" fillId="0" borderId="18" xfId="0" applyFont="1" applyBorder="1" applyAlignment="1">
      <alignment vertical="top" wrapText="1"/>
    </xf>
    <xf numFmtId="0" fontId="28" fillId="0" borderId="0" xfId="0" applyFont="1" applyBorder="1" applyAlignment="1">
      <alignment vertical="top" wrapText="1"/>
    </xf>
    <xf numFmtId="0" fontId="28" fillId="0" borderId="18" xfId="0" applyFont="1" applyFill="1" applyBorder="1" applyAlignment="1">
      <alignment vertical="top" wrapText="1"/>
    </xf>
    <xf numFmtId="3" fontId="9" fillId="7" borderId="18" xfId="0" applyNumberFormat="1" applyFont="1" applyFill="1" applyBorder="1" applyAlignment="1">
      <alignment vertical="center" wrapText="1"/>
    </xf>
    <xf numFmtId="0" fontId="0" fillId="0" borderId="0" xfId="0" applyProtection="1">
      <protection locked="0"/>
    </xf>
    <xf numFmtId="0" fontId="32" fillId="0" borderId="0" xfId="0" applyFont="1" applyAlignment="1">
      <alignment horizontal="center" vertical="center" wrapText="1"/>
    </xf>
    <xf numFmtId="0" fontId="33" fillId="0" borderId="0" xfId="0" applyFont="1" applyAlignment="1">
      <alignment horizontal="center" vertical="center"/>
    </xf>
    <xf numFmtId="0" fontId="0" fillId="7" borderId="2" xfId="0" applyFill="1" applyBorder="1"/>
    <xf numFmtId="0" fontId="0" fillId="7" borderId="3" xfId="0" applyFill="1" applyBorder="1"/>
    <xf numFmtId="0" fontId="0" fillId="7" borderId="4" xfId="0" applyFill="1" applyBorder="1"/>
    <xf numFmtId="0" fontId="0" fillId="7" borderId="39" xfId="0" applyFill="1" applyBorder="1"/>
    <xf numFmtId="0" fontId="0" fillId="7" borderId="0" xfId="0" applyFill="1" applyBorder="1"/>
    <xf numFmtId="0" fontId="0" fillId="7" borderId="38" xfId="0" applyFill="1" applyBorder="1"/>
    <xf numFmtId="3" fontId="34" fillId="7" borderId="0" xfId="2" applyNumberFormat="1" applyFont="1" applyFill="1" applyBorder="1" applyAlignment="1"/>
    <xf numFmtId="0" fontId="0" fillId="7" borderId="0" xfId="0" applyFont="1" applyFill="1" applyBorder="1" applyAlignment="1"/>
    <xf numFmtId="0" fontId="34" fillId="7" borderId="0" xfId="0" applyFont="1" applyFill="1" applyBorder="1"/>
    <xf numFmtId="9" fontId="0" fillId="0" borderId="0" xfId="1" applyNumberFormat="1" applyFont="1" applyFill="1"/>
    <xf numFmtId="0" fontId="0" fillId="7" borderId="5" xfId="0" applyFont="1" applyFill="1" applyBorder="1"/>
    <xf numFmtId="0" fontId="0" fillId="7" borderId="6" xfId="0" applyFont="1" applyFill="1" applyBorder="1"/>
    <xf numFmtId="9" fontId="0" fillId="7" borderId="6" xfId="1" applyNumberFormat="1" applyFont="1" applyFill="1" applyBorder="1" applyAlignment="1">
      <alignment horizontal="center" vertical="center"/>
    </xf>
    <xf numFmtId="0" fontId="0" fillId="7" borderId="6" xfId="0" applyFill="1" applyBorder="1"/>
    <xf numFmtId="0" fontId="0" fillId="7" borderId="7" xfId="0" applyFill="1" applyBorder="1"/>
    <xf numFmtId="0" fontId="34" fillId="7" borderId="6" xfId="0" applyFont="1" applyFill="1" applyBorder="1"/>
    <xf numFmtId="0" fontId="1" fillId="0" borderId="0" xfId="0" applyFont="1" applyFill="1"/>
    <xf numFmtId="0" fontId="0" fillId="0" borderId="0" xfId="0" applyFont="1" applyFill="1"/>
    <xf numFmtId="3" fontId="34" fillId="34" borderId="3" xfId="2" applyNumberFormat="1" applyFont="1" applyFill="1" applyBorder="1" applyAlignment="1">
      <alignment vertical="center"/>
    </xf>
    <xf numFmtId="3" fontId="34" fillId="34" borderId="0" xfId="2" applyNumberFormat="1" applyFont="1" applyFill="1" applyBorder="1" applyAlignment="1">
      <alignment vertical="center"/>
    </xf>
    <xf numFmtId="0" fontId="0" fillId="34" borderId="5" xfId="0" applyFont="1" applyFill="1" applyBorder="1"/>
    <xf numFmtId="0" fontId="0" fillId="34" borderId="6" xfId="0" applyFont="1" applyFill="1" applyBorder="1"/>
    <xf numFmtId="9" fontId="0" fillId="34" borderId="6" xfId="1" applyNumberFormat="1" applyFont="1" applyFill="1" applyBorder="1"/>
    <xf numFmtId="0" fontId="0" fillId="34" borderId="6" xfId="0" applyFill="1" applyBorder="1"/>
    <xf numFmtId="0" fontId="0" fillId="34" borderId="7" xfId="0" applyFill="1" applyBorder="1"/>
    <xf numFmtId="0" fontId="0" fillId="0" borderId="0" xfId="0" applyAlignment="1">
      <alignment vertical="center" wrapText="1"/>
    </xf>
    <xf numFmtId="3" fontId="34" fillId="7" borderId="5" xfId="0" applyNumberFormat="1" applyFont="1" applyFill="1" applyBorder="1" applyAlignment="1"/>
    <xf numFmtId="3" fontId="34" fillId="7" borderId="39" xfId="0" applyNumberFormat="1" applyFont="1" applyFill="1" applyBorder="1" applyAlignment="1"/>
    <xf numFmtId="9" fontId="0" fillId="0" borderId="0" xfId="0" applyNumberFormat="1"/>
    <xf numFmtId="167" fontId="34" fillId="7" borderId="0" xfId="0" applyNumberFormat="1" applyFont="1" applyFill="1" applyBorder="1"/>
    <xf numFmtId="167" fontId="34" fillId="7" borderId="6" xfId="0" applyNumberFormat="1" applyFont="1" applyFill="1" applyBorder="1"/>
    <xf numFmtId="0" fontId="4" fillId="8" borderId="11"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2" fillId="7" borderId="9" xfId="0" applyFont="1" applyFill="1" applyBorder="1"/>
    <xf numFmtId="0" fontId="2" fillId="0" borderId="27" xfId="0" applyFont="1" applyBorder="1" applyAlignment="1">
      <alignment horizontal="center" vertical="center"/>
    </xf>
    <xf numFmtId="0" fontId="2" fillId="16" borderId="27" xfId="0" applyFont="1" applyFill="1" applyBorder="1" applyAlignment="1">
      <alignment horizontal="center" vertical="center"/>
    </xf>
    <xf numFmtId="0" fontId="3" fillId="16" borderId="14" xfId="0" applyFont="1" applyFill="1" applyBorder="1" applyAlignment="1">
      <alignment horizontal="center" vertical="center"/>
    </xf>
    <xf numFmtId="0" fontId="1" fillId="0" borderId="0" xfId="0" applyFont="1" applyProtection="1">
      <protection locked="0"/>
    </xf>
    <xf numFmtId="0" fontId="37" fillId="0" borderId="0" xfId="0" applyFont="1"/>
    <xf numFmtId="0" fontId="1" fillId="0" borderId="18" xfId="0" applyFont="1" applyBorder="1" applyAlignment="1">
      <alignment horizontal="left" vertical="center"/>
    </xf>
    <xf numFmtId="0" fontId="1" fillId="0" borderId="23" xfId="0" applyFont="1" applyBorder="1" applyAlignment="1" applyProtection="1">
      <alignment horizontal="center" vertical="center"/>
    </xf>
    <xf numFmtId="0" fontId="5" fillId="36" borderId="18" xfId="0" applyFont="1" applyFill="1" applyBorder="1" applyAlignment="1">
      <alignment horizontal="center" vertical="center" wrapText="1"/>
    </xf>
    <xf numFmtId="0" fontId="5" fillId="7" borderId="18" xfId="0" applyFont="1" applyFill="1" applyBorder="1" applyAlignment="1">
      <alignment horizontal="center" vertical="center"/>
    </xf>
    <xf numFmtId="0" fontId="38" fillId="0" borderId="0" xfId="0" applyFont="1"/>
    <xf numFmtId="0" fontId="41" fillId="0" borderId="0" xfId="0" applyFont="1"/>
    <xf numFmtId="0" fontId="9" fillId="0" borderId="18" xfId="0" applyFont="1" applyBorder="1" applyAlignment="1">
      <alignment horizontal="center" vertical="center"/>
    </xf>
    <xf numFmtId="0" fontId="12" fillId="24" borderId="18" xfId="0" applyFont="1" applyFill="1" applyBorder="1" applyAlignment="1">
      <alignment horizontal="left" vertical="center" wrapText="1"/>
    </xf>
    <xf numFmtId="0" fontId="12" fillId="24" borderId="18" xfId="0" applyFont="1" applyFill="1" applyBorder="1" applyAlignment="1">
      <alignment horizontal="center" vertical="center" wrapText="1"/>
    </xf>
    <xf numFmtId="0" fontId="0" fillId="6" borderId="2" xfId="0" applyFill="1" applyBorder="1"/>
    <xf numFmtId="0" fontId="0" fillId="6" borderId="3" xfId="0" applyFill="1" applyBorder="1"/>
    <xf numFmtId="0" fontId="0" fillId="6" borderId="4" xfId="0" applyFill="1" applyBorder="1"/>
    <xf numFmtId="165" fontId="34" fillId="6" borderId="39" xfId="2" applyNumberFormat="1" applyFont="1" applyFill="1" applyBorder="1" applyAlignment="1">
      <alignment horizontal="center" vertical="center"/>
    </xf>
    <xf numFmtId="3" fontId="34" fillId="6" borderId="0" xfId="2" applyNumberFormat="1" applyFont="1" applyFill="1" applyBorder="1" applyAlignment="1"/>
    <xf numFmtId="0" fontId="0" fillId="6" borderId="38" xfId="0" applyFill="1" applyBorder="1"/>
    <xf numFmtId="0" fontId="0" fillId="6" borderId="39" xfId="0" applyFill="1" applyBorder="1"/>
    <xf numFmtId="0" fontId="0" fillId="6" borderId="0" xfId="0" applyFill="1" applyBorder="1"/>
    <xf numFmtId="0" fontId="0" fillId="0" borderId="39" xfId="0" applyBorder="1"/>
    <xf numFmtId="0" fontId="0" fillId="0" borderId="0" xfId="0" applyBorder="1"/>
    <xf numFmtId="0" fontId="0" fillId="0" borderId="38" xfId="0" applyBorder="1"/>
    <xf numFmtId="0" fontId="0" fillId="6" borderId="5" xfId="0" applyFill="1" applyBorder="1"/>
    <xf numFmtId="0" fontId="0" fillId="6" borderId="6" xfId="0" applyFill="1" applyBorder="1"/>
    <xf numFmtId="0" fontId="0" fillId="6" borderId="7" xfId="0" applyFill="1" applyBorder="1"/>
    <xf numFmtId="167" fontId="34" fillId="6" borderId="39" xfId="2" applyNumberFormat="1" applyFont="1" applyFill="1" applyBorder="1" applyAlignment="1">
      <alignment horizontal="center" vertical="center"/>
    </xf>
    <xf numFmtId="4" fontId="34" fillId="6" borderId="39" xfId="2" applyNumberFormat="1" applyFont="1" applyFill="1" applyBorder="1" applyAlignment="1">
      <alignment horizontal="center" vertical="center"/>
    </xf>
    <xf numFmtId="0" fontId="4" fillId="0" borderId="5" xfId="0" applyFont="1" applyFill="1" applyBorder="1" applyAlignment="1">
      <alignment vertical="center"/>
    </xf>
    <xf numFmtId="0" fontId="4" fillId="0" borderId="8" xfId="0" applyFont="1" applyFill="1" applyBorder="1" applyAlignment="1">
      <alignment vertical="center"/>
    </xf>
    <xf numFmtId="0" fontId="2" fillId="0" borderId="20" xfId="0" applyFont="1" applyBorder="1" applyAlignment="1"/>
    <xf numFmtId="0" fontId="2" fillId="0" borderId="45" xfId="0" applyFont="1" applyBorder="1" applyAlignment="1"/>
    <xf numFmtId="0" fontId="2" fillId="0" borderId="55" xfId="0" applyFont="1" applyBorder="1" applyProtection="1">
      <protection locked="0"/>
    </xf>
    <xf numFmtId="0" fontId="2" fillId="7" borderId="9" xfId="0" applyFont="1" applyFill="1" applyBorder="1" applyAlignment="1">
      <alignment horizontal="center" vertical="center"/>
    </xf>
    <xf numFmtId="0" fontId="4" fillId="0" borderId="8" xfId="0" applyFont="1" applyFill="1" applyBorder="1" applyAlignment="1">
      <alignment vertical="center" wrapText="1"/>
    </xf>
    <xf numFmtId="0" fontId="4" fillId="0" borderId="5" xfId="0" applyFont="1" applyFill="1" applyBorder="1" applyAlignment="1">
      <alignment vertical="center" wrapText="1"/>
    </xf>
    <xf numFmtId="0" fontId="0" fillId="7" borderId="1" xfId="0" applyFill="1" applyBorder="1"/>
    <xf numFmtId="0" fontId="3" fillId="0" borderId="0" xfId="0" applyFont="1" applyFill="1" applyBorder="1" applyAlignment="1">
      <alignment horizontal="center" vertical="center" wrapText="1"/>
    </xf>
    <xf numFmtId="0" fontId="0" fillId="0" borderId="0" xfId="0" applyNumberFormat="1"/>
    <xf numFmtId="0" fontId="3" fillId="22" borderId="20" xfId="0" applyFont="1" applyFill="1" applyBorder="1" applyAlignment="1">
      <alignment horizontal="center" vertical="center" wrapText="1"/>
    </xf>
    <xf numFmtId="0" fontId="3" fillId="22" borderId="44" xfId="0" applyFont="1" applyFill="1" applyBorder="1" applyAlignment="1">
      <alignment horizontal="center" vertical="center" wrapText="1"/>
    </xf>
    <xf numFmtId="0" fontId="3" fillId="0" borderId="24" xfId="0" applyFont="1" applyFill="1" applyBorder="1" applyAlignment="1" applyProtection="1">
      <alignment horizontal="center" vertical="center" wrapText="1"/>
      <protection locked="0"/>
    </xf>
    <xf numFmtId="0" fontId="0" fillId="36" borderId="1" xfId="0" applyFill="1" applyBorder="1" applyAlignment="1" applyProtection="1">
      <alignment horizontal="center" vertical="center"/>
      <protection locked="0"/>
    </xf>
    <xf numFmtId="0" fontId="2" fillId="0" borderId="19" xfId="0" applyFont="1" applyBorder="1" applyAlignment="1" applyProtection="1">
      <alignment horizontal="left" vertical="center"/>
      <protection locked="0"/>
    </xf>
    <xf numFmtId="0" fontId="10" fillId="38" borderId="18" xfId="0" applyFont="1" applyFill="1" applyBorder="1" applyAlignment="1">
      <alignment horizontal="center" wrapText="1"/>
    </xf>
    <xf numFmtId="3" fontId="12" fillId="38" borderId="18" xfId="0" applyNumberFormat="1" applyFont="1" applyFill="1" applyBorder="1" applyAlignment="1">
      <alignment horizontal="center" vertical="center" wrapText="1"/>
    </xf>
    <xf numFmtId="0" fontId="4" fillId="27" borderId="1" xfId="0" applyFont="1" applyFill="1" applyBorder="1" applyAlignment="1">
      <alignment horizontal="center" vertical="center"/>
    </xf>
    <xf numFmtId="0" fontId="4" fillId="0" borderId="0" xfId="0" applyFont="1" applyFill="1" applyBorder="1" applyAlignment="1">
      <alignment horizontal="center" vertical="center"/>
    </xf>
    <xf numFmtId="0" fontId="10" fillId="3" borderId="18" xfId="0" applyFont="1" applyFill="1" applyBorder="1" applyAlignment="1">
      <alignment horizontal="center" wrapText="1"/>
    </xf>
    <xf numFmtId="3" fontId="34" fillId="11" borderId="3" xfId="2" applyNumberFormat="1" applyFont="1" applyFill="1" applyBorder="1" applyAlignment="1">
      <alignment vertical="center"/>
    </xf>
    <xf numFmtId="3" fontId="34" fillId="11" borderId="0" xfId="2" applyNumberFormat="1" applyFont="1" applyFill="1" applyBorder="1" applyAlignment="1">
      <alignment vertical="center"/>
    </xf>
    <xf numFmtId="0" fontId="0" fillId="11" borderId="5" xfId="0" applyFont="1" applyFill="1" applyBorder="1"/>
    <xf numFmtId="0" fontId="0" fillId="11" borderId="6" xfId="0" applyFont="1" applyFill="1" applyBorder="1"/>
    <xf numFmtId="9" fontId="0" fillId="11" borderId="6" xfId="1" applyNumberFormat="1" applyFont="1" applyFill="1" applyBorder="1"/>
    <xf numFmtId="0" fontId="0" fillId="11" borderId="6" xfId="0" applyFill="1" applyBorder="1"/>
    <xf numFmtId="0" fontId="0" fillId="11" borderId="7" xfId="0" applyFill="1" applyBorder="1"/>
    <xf numFmtId="0" fontId="0" fillId="0" borderId="0" xfId="0" applyAlignment="1">
      <alignment horizontal="left"/>
    </xf>
    <xf numFmtId="0" fontId="0" fillId="0" borderId="18" xfId="0" applyBorder="1" applyAlignment="1">
      <alignment horizontal="center" vertical="center"/>
    </xf>
    <xf numFmtId="0" fontId="0" fillId="0" borderId="18" xfId="0" applyBorder="1" applyAlignment="1" applyProtection="1">
      <alignment horizontal="left" vertical="center"/>
      <protection locked="0"/>
    </xf>
    <xf numFmtId="0" fontId="0" fillId="0" borderId="58" xfId="0" applyBorder="1" applyAlignment="1">
      <alignment horizontal="center" vertical="center"/>
    </xf>
    <xf numFmtId="0" fontId="0" fillId="0" borderId="58" xfId="0" applyBorder="1" applyAlignment="1" applyProtection="1">
      <alignment horizontal="left" vertical="center"/>
      <protection locked="0"/>
    </xf>
    <xf numFmtId="0" fontId="1" fillId="17" borderId="24" xfId="0" applyFont="1" applyFill="1" applyBorder="1" applyAlignment="1">
      <alignment horizontal="left" vertical="center" wrapText="1"/>
    </xf>
    <xf numFmtId="0" fontId="0" fillId="17" borderId="67" xfId="0" applyFill="1" applyBorder="1" applyAlignment="1">
      <alignment horizontal="center" vertical="center" wrapText="1"/>
    </xf>
    <xf numFmtId="0" fontId="1" fillId="17" borderId="67" xfId="0" applyFont="1" applyFill="1" applyBorder="1" applyAlignment="1">
      <alignment horizontal="center" vertical="center" wrapText="1"/>
    </xf>
    <xf numFmtId="0" fontId="1" fillId="17" borderId="68" xfId="0" applyFont="1" applyFill="1" applyBorder="1" applyAlignment="1">
      <alignment horizontal="center" vertical="center" wrapText="1"/>
    </xf>
    <xf numFmtId="0" fontId="0" fillId="0" borderId="69" xfId="0" applyBorder="1" applyAlignment="1">
      <alignment horizontal="left"/>
    </xf>
    <xf numFmtId="0" fontId="0" fillId="0" borderId="17" xfId="0" applyBorder="1" applyAlignment="1">
      <alignment horizontal="left"/>
    </xf>
    <xf numFmtId="0" fontId="0" fillId="0" borderId="19" xfId="0" applyBorder="1" applyAlignment="1" applyProtection="1">
      <alignment horizontal="left" vertical="center"/>
      <protection locked="0"/>
    </xf>
    <xf numFmtId="0" fontId="0" fillId="0" borderId="20" xfId="0" applyBorder="1" applyAlignment="1">
      <alignment horizontal="left"/>
    </xf>
    <xf numFmtId="0" fontId="0" fillId="0" borderId="45" xfId="0" applyBorder="1" applyAlignment="1">
      <alignment horizontal="center" vertical="center"/>
    </xf>
    <xf numFmtId="0" fontId="0" fillId="0" borderId="45"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19" xfId="0" applyBorder="1" applyAlignment="1">
      <alignment horizontal="center" vertical="center"/>
    </xf>
    <xf numFmtId="167" fontId="0" fillId="0" borderId="21" xfId="0" applyNumberFormat="1" applyBorder="1" applyAlignment="1">
      <alignment horizontal="center" vertical="center"/>
    </xf>
    <xf numFmtId="167" fontId="0" fillId="0" borderId="45" xfId="0" applyNumberFormat="1" applyBorder="1" applyAlignment="1">
      <alignment horizontal="center" vertical="center"/>
    </xf>
    <xf numFmtId="0" fontId="3" fillId="0" borderId="0" xfId="0" applyFont="1" applyFill="1" applyBorder="1" applyAlignment="1" applyProtection="1">
      <alignment horizontal="center" vertical="center" wrapText="1"/>
      <protection locked="0"/>
    </xf>
    <xf numFmtId="0" fontId="2" fillId="0" borderId="58" xfId="0" applyFont="1" applyBorder="1" applyAlignment="1" applyProtection="1">
      <alignment horizontal="left" vertical="center"/>
      <protection locked="0"/>
    </xf>
    <xf numFmtId="0" fontId="2" fillId="0" borderId="55"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0" borderId="45"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1" fillId="40" borderId="2" xfId="0" applyFont="1" applyFill="1" applyBorder="1" applyAlignment="1" applyProtection="1">
      <alignment horizontal="center" vertical="center"/>
      <protection locked="0"/>
    </xf>
    <xf numFmtId="0" fontId="1" fillId="17" borderId="2" xfId="0" applyFont="1" applyFill="1" applyBorder="1" applyAlignment="1" applyProtection="1">
      <alignment horizontal="center" vertical="center"/>
      <protection locked="0"/>
    </xf>
    <xf numFmtId="0" fontId="1" fillId="17" borderId="11" xfId="0" applyFont="1" applyFill="1" applyBorder="1" applyAlignment="1" applyProtection="1">
      <alignment horizontal="center" vertical="center"/>
      <protection locked="0"/>
    </xf>
    <xf numFmtId="0" fontId="1" fillId="11" borderId="39" xfId="0" applyFont="1" applyFill="1" applyBorder="1" applyAlignment="1" applyProtection="1">
      <alignment horizontal="center" vertical="center"/>
      <protection locked="0"/>
    </xf>
    <xf numFmtId="0" fontId="1" fillId="3" borderId="39" xfId="0" applyFont="1" applyFill="1" applyBorder="1" applyAlignment="1" applyProtection="1">
      <alignment horizontal="center" vertical="center"/>
      <protection locked="0"/>
    </xf>
    <xf numFmtId="0" fontId="1" fillId="3" borderId="12" xfId="0" applyFont="1" applyFill="1" applyBorder="1" applyAlignment="1" applyProtection="1">
      <alignment horizontal="center" vertical="center"/>
      <protection locked="0"/>
    </xf>
    <xf numFmtId="0" fontId="1" fillId="0" borderId="39" xfId="0" applyFont="1" applyFill="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0" fillId="0" borderId="11" xfId="0" applyNumberFormat="1" applyFill="1" applyBorder="1" applyAlignment="1" applyProtection="1">
      <alignment horizontal="center" vertical="center"/>
      <protection locked="0"/>
    </xf>
    <xf numFmtId="0" fontId="0" fillId="0" borderId="37" xfId="0" applyNumberFormat="1" applyBorder="1" applyAlignment="1" applyProtection="1">
      <alignment horizontal="left" vertical="center"/>
      <protection locked="0"/>
    </xf>
    <xf numFmtId="0" fontId="0" fillId="0" borderId="58" xfId="0" applyNumberFormat="1" applyBorder="1" applyAlignment="1" applyProtection="1">
      <alignment horizontal="left" vertical="center"/>
      <protection locked="0"/>
    </xf>
    <xf numFmtId="0" fontId="0" fillId="0" borderId="15" xfId="0" applyNumberFormat="1" applyBorder="1" applyAlignment="1" applyProtection="1">
      <alignment horizontal="left" vertical="center"/>
      <protection locked="0"/>
    </xf>
    <xf numFmtId="0" fontId="0" fillId="0" borderId="16" xfId="0" applyNumberFormat="1" applyBorder="1" applyAlignment="1" applyProtection="1">
      <alignment horizontal="left" vertical="center"/>
      <protection locked="0"/>
    </xf>
    <xf numFmtId="0" fontId="0" fillId="0" borderId="12" xfId="0" applyFill="1" applyBorder="1" applyAlignment="1" applyProtection="1">
      <alignment horizontal="center" vertical="center"/>
      <protection locked="0"/>
    </xf>
    <xf numFmtId="0" fontId="0" fillId="0" borderId="23" xfId="0" applyBorder="1" applyAlignment="1" applyProtection="1">
      <alignment horizontal="left" vertical="center"/>
      <protection locked="0"/>
    </xf>
    <xf numFmtId="0" fontId="0" fillId="0" borderId="12" xfId="0" applyNumberFormat="1" applyFill="1" applyBorder="1" applyAlignment="1" applyProtection="1">
      <alignment horizontal="center" vertical="center"/>
      <protection locked="0"/>
    </xf>
    <xf numFmtId="0" fontId="0" fillId="0" borderId="57"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13" xfId="0" applyNumberFormat="1" applyFill="1" applyBorder="1" applyAlignment="1" applyProtection="1">
      <alignment horizontal="center" vertical="center"/>
      <protection locked="0"/>
    </xf>
    <xf numFmtId="0" fontId="0" fillId="0" borderId="43" xfId="0" applyBorder="1" applyAlignment="1" applyProtection="1">
      <alignment horizontal="left" vertical="center"/>
      <protection locked="0"/>
    </xf>
    <xf numFmtId="0" fontId="1" fillId="17" borderId="11" xfId="0" applyFont="1" applyFill="1" applyBorder="1" applyAlignment="1" applyProtection="1">
      <alignment horizontal="center" vertical="center"/>
    </xf>
    <xf numFmtId="0" fontId="0" fillId="0" borderId="35" xfId="0" applyNumberFormat="1" applyBorder="1" applyAlignment="1" applyProtection="1">
      <alignment horizontal="left" vertical="center"/>
    </xf>
    <xf numFmtId="0" fontId="0" fillId="0" borderId="27" xfId="0" applyNumberFormat="1" applyBorder="1" applyAlignment="1" applyProtection="1">
      <alignment horizontal="center" vertical="center"/>
    </xf>
    <xf numFmtId="0" fontId="1" fillId="3" borderId="12" xfId="0" applyFont="1" applyFill="1" applyBorder="1" applyAlignment="1" applyProtection="1">
      <alignment horizontal="center" vertical="center"/>
    </xf>
    <xf numFmtId="0" fontId="0" fillId="0" borderId="36" xfId="0" applyBorder="1" applyAlignment="1" applyProtection="1">
      <alignment horizontal="left" vertical="center"/>
    </xf>
    <xf numFmtId="0" fontId="0" fillId="0" borderId="28" xfId="0" applyNumberFormat="1" applyBorder="1" applyAlignment="1" applyProtection="1">
      <alignment horizontal="center" vertical="center"/>
    </xf>
    <xf numFmtId="0" fontId="0" fillId="0" borderId="60" xfId="0" applyNumberFormat="1" applyBorder="1" applyAlignment="1" applyProtection="1">
      <alignment horizontal="center" vertical="center"/>
    </xf>
    <xf numFmtId="0" fontId="0" fillId="0" borderId="25" xfId="0" applyNumberFormat="1" applyBorder="1" applyAlignment="1" applyProtection="1">
      <alignment horizontal="left" vertical="center"/>
    </xf>
    <xf numFmtId="0" fontId="0" fillId="0" borderId="26" xfId="0" applyBorder="1" applyAlignment="1" applyProtection="1">
      <alignment horizontal="left" vertical="center"/>
    </xf>
    <xf numFmtId="0" fontId="0" fillId="0" borderId="0" xfId="0" applyProtection="1"/>
    <xf numFmtId="0" fontId="0" fillId="0" borderId="0" xfId="0" applyAlignment="1" applyProtection="1">
      <alignment horizontal="center" vertical="center"/>
    </xf>
    <xf numFmtId="0" fontId="0" fillId="0" borderId="55" xfId="0" applyBorder="1" applyAlignment="1">
      <alignment horizontal="center" vertical="center"/>
    </xf>
    <xf numFmtId="0" fontId="1" fillId="3" borderId="67" xfId="0" applyFont="1" applyFill="1" applyBorder="1" applyAlignment="1">
      <alignment horizontal="center" vertical="center" wrapText="1"/>
    </xf>
    <xf numFmtId="0" fontId="1" fillId="3" borderId="68" xfId="0" applyFont="1" applyFill="1" applyBorder="1" applyAlignment="1">
      <alignment horizontal="center" vertical="center" wrapText="1"/>
    </xf>
    <xf numFmtId="0" fontId="0" fillId="0" borderId="62" xfId="0" applyNumberFormat="1" applyBorder="1" applyAlignment="1" applyProtection="1">
      <alignment horizontal="center" vertical="center"/>
    </xf>
    <xf numFmtId="0" fontId="1" fillId="3" borderId="11" xfId="0" applyFont="1" applyFill="1" applyBorder="1" applyAlignment="1" applyProtection="1">
      <alignment horizontal="center" vertical="center"/>
    </xf>
    <xf numFmtId="0" fontId="0" fillId="0" borderId="18" xfId="0" applyNumberFormat="1" applyBorder="1" applyAlignment="1">
      <alignment horizontal="center" vertical="center"/>
    </xf>
    <xf numFmtId="0" fontId="0" fillId="0" borderId="18" xfId="0" applyBorder="1" applyAlignment="1" applyProtection="1">
      <alignment horizontal="center" vertical="center"/>
    </xf>
    <xf numFmtId="0" fontId="0" fillId="0" borderId="15" xfId="0" applyNumberFormat="1" applyBorder="1" applyAlignment="1">
      <alignment horizontal="center" vertical="center"/>
    </xf>
    <xf numFmtId="0" fontId="0" fillId="3" borderId="33" xfId="0" applyFill="1" applyBorder="1" applyAlignment="1" applyProtection="1">
      <alignment horizontal="center" vertical="center" wrapText="1"/>
    </xf>
    <xf numFmtId="0" fontId="1" fillId="3" borderId="39" xfId="0" applyFont="1" applyFill="1" applyBorder="1" applyAlignment="1" applyProtection="1">
      <alignment horizontal="center" vertical="center"/>
    </xf>
    <xf numFmtId="0" fontId="0" fillId="0" borderId="5" xfId="0" applyBorder="1"/>
    <xf numFmtId="0" fontId="1" fillId="17" borderId="2" xfId="0" applyFont="1" applyFill="1" applyBorder="1" applyAlignment="1" applyProtection="1">
      <alignment horizontal="center" vertical="center"/>
    </xf>
    <xf numFmtId="0" fontId="0" fillId="0" borderId="45" xfId="0" applyBorder="1" applyAlignment="1" applyProtection="1">
      <alignment horizontal="center" vertical="center"/>
    </xf>
    <xf numFmtId="0" fontId="1" fillId="3" borderId="1" xfId="0" applyFont="1" applyFill="1" applyBorder="1" applyAlignment="1" applyProtection="1">
      <alignment horizontal="center" vertical="center" wrapText="1"/>
    </xf>
    <xf numFmtId="0" fontId="2" fillId="0" borderId="16" xfId="0" applyFont="1" applyFill="1" applyBorder="1" applyAlignment="1" applyProtection="1">
      <alignment horizontal="center" wrapText="1"/>
      <protection locked="0"/>
    </xf>
    <xf numFmtId="0" fontId="2" fillId="0" borderId="19" xfId="0" applyFont="1" applyFill="1" applyBorder="1" applyAlignment="1" applyProtection="1">
      <alignment horizontal="center" vertical="center" wrapText="1"/>
      <protection locked="0"/>
    </xf>
    <xf numFmtId="0" fontId="0" fillId="0" borderId="19" xfId="0" applyBorder="1" applyProtection="1">
      <protection locked="0"/>
    </xf>
    <xf numFmtId="0" fontId="0" fillId="7" borderId="21" xfId="0" applyFill="1" applyBorder="1"/>
    <xf numFmtId="0" fontId="2" fillId="16" borderId="53" xfId="0" applyFont="1" applyFill="1" applyBorder="1" applyAlignment="1" applyProtection="1">
      <alignment horizontal="center" vertical="center"/>
      <protection locked="0"/>
    </xf>
    <xf numFmtId="0" fontId="2" fillId="16" borderId="57" xfId="0" applyFont="1" applyFill="1" applyBorder="1" applyAlignment="1" applyProtection="1">
      <alignment horizontal="center" vertical="center"/>
      <protection locked="0"/>
    </xf>
    <xf numFmtId="0" fontId="2" fillId="16" borderId="61" xfId="0" applyFont="1" applyFill="1" applyBorder="1" applyAlignment="1" applyProtection="1">
      <alignment horizontal="center" vertical="center"/>
      <protection locked="0"/>
    </xf>
    <xf numFmtId="0" fontId="2" fillId="16" borderId="54" xfId="0" applyFont="1" applyFill="1" applyBorder="1" applyAlignment="1" applyProtection="1">
      <alignment horizontal="center" vertical="center"/>
      <protection locked="0"/>
    </xf>
    <xf numFmtId="0" fontId="2" fillId="16" borderId="70" xfId="0" applyFont="1" applyFill="1" applyBorder="1" applyAlignment="1" applyProtection="1">
      <alignment horizontal="center" vertical="center"/>
      <protection locked="0"/>
    </xf>
    <xf numFmtId="0" fontId="2" fillId="7" borderId="8" xfId="0" applyFont="1" applyFill="1" applyBorder="1"/>
    <xf numFmtId="0" fontId="0" fillId="16" borderId="60" xfId="0" applyFill="1" applyBorder="1" applyAlignment="1" applyProtection="1">
      <alignment horizontal="center" vertical="center"/>
      <protection locked="0"/>
    </xf>
    <xf numFmtId="0" fontId="0" fillId="0" borderId="64" xfId="0" applyNumberFormat="1" applyBorder="1" applyAlignment="1" applyProtection="1">
      <alignment horizontal="left" vertical="center"/>
    </xf>
    <xf numFmtId="0" fontId="0" fillId="0" borderId="50" xfId="0" applyBorder="1" applyAlignment="1" applyProtection="1">
      <alignment horizontal="left" vertical="center"/>
    </xf>
    <xf numFmtId="0" fontId="0" fillId="0" borderId="71" xfId="0" applyBorder="1" applyAlignment="1" applyProtection="1">
      <alignment horizontal="left" vertical="center"/>
    </xf>
    <xf numFmtId="0" fontId="0" fillId="0" borderId="51" xfId="0" applyBorder="1" applyAlignment="1" applyProtection="1">
      <alignment horizontal="left" vertical="center"/>
    </xf>
    <xf numFmtId="0" fontId="0" fillId="0" borderId="64" xfId="0" applyNumberFormat="1" applyBorder="1" applyAlignment="1" applyProtection="1">
      <alignment horizontal="center" vertical="center"/>
    </xf>
    <xf numFmtId="0" fontId="0" fillId="0" borderId="50" xfId="0" applyNumberFormat="1" applyBorder="1" applyAlignment="1" applyProtection="1">
      <alignment horizontal="center" vertical="center"/>
    </xf>
    <xf numFmtId="0" fontId="0" fillId="0" borderId="71" xfId="0" applyNumberFormat="1" applyBorder="1" applyAlignment="1" applyProtection="1">
      <alignment horizontal="center" vertical="center"/>
    </xf>
    <xf numFmtId="0" fontId="0" fillId="0" borderId="51" xfId="0" applyNumberFormat="1" applyBorder="1" applyAlignment="1" applyProtection="1">
      <alignment horizontal="center" vertical="center"/>
    </xf>
    <xf numFmtId="0" fontId="0" fillId="0" borderId="16" xfId="0" applyNumberFormat="1" applyBorder="1" applyAlignment="1" applyProtection="1">
      <alignment horizontal="left" vertical="center"/>
    </xf>
    <xf numFmtId="0" fontId="0" fillId="0" borderId="19" xfId="0" applyBorder="1" applyAlignment="1" applyProtection="1">
      <alignment horizontal="left" vertical="center"/>
    </xf>
    <xf numFmtId="0" fontId="0" fillId="0" borderId="0" xfId="0" applyNumberFormat="1" applyBorder="1" applyAlignment="1" applyProtection="1">
      <alignment horizontal="center" vertical="center"/>
    </xf>
    <xf numFmtId="0" fontId="0" fillId="0" borderId="0" xfId="0" applyFill="1" applyBorder="1" applyAlignment="1" applyProtection="1">
      <alignment horizontal="center" vertical="center" wrapText="1"/>
    </xf>
    <xf numFmtId="0" fontId="0" fillId="0" borderId="20" xfId="0" applyBorder="1"/>
    <xf numFmtId="0" fontId="1" fillId="0" borderId="45" xfId="0" applyFont="1" applyBorder="1" applyAlignment="1">
      <alignment horizontal="left" vertical="center"/>
    </xf>
    <xf numFmtId="0" fontId="1" fillId="0" borderId="58" xfId="0" applyFont="1" applyBorder="1" applyAlignment="1">
      <alignment horizontal="left" vertical="center"/>
    </xf>
    <xf numFmtId="0" fontId="2" fillId="0" borderId="0" xfId="0" applyFont="1" applyBorder="1" applyAlignment="1" applyProtection="1">
      <alignment horizontal="left" vertical="center"/>
      <protection locked="0"/>
    </xf>
    <xf numFmtId="0" fontId="1" fillId="0" borderId="0" xfId="0" applyFont="1" applyFill="1" applyBorder="1" applyAlignment="1">
      <alignment horizontal="center" vertical="center" wrapText="1"/>
    </xf>
    <xf numFmtId="0" fontId="0" fillId="0" borderId="69" xfId="0" applyBorder="1"/>
    <xf numFmtId="0" fontId="0" fillId="0" borderId="58" xfId="0" applyBorder="1"/>
    <xf numFmtId="0" fontId="1" fillId="0" borderId="58" xfId="0" applyFont="1" applyBorder="1" applyAlignment="1">
      <alignment horizontal="center" vertical="center"/>
    </xf>
    <xf numFmtId="0" fontId="1" fillId="0" borderId="55" xfId="0" applyFont="1"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167" fontId="0" fillId="0" borderId="0" xfId="0" applyNumberFormat="1" applyBorder="1" applyAlignment="1">
      <alignment horizontal="center" vertical="center"/>
    </xf>
    <xf numFmtId="0" fontId="1" fillId="0" borderId="58" xfId="0" applyFont="1" applyFill="1" applyBorder="1" applyAlignment="1">
      <alignment horizontal="center" vertical="center"/>
    </xf>
    <xf numFmtId="0" fontId="1" fillId="0" borderId="55" xfId="0" applyFont="1" applyFill="1" applyBorder="1" applyAlignment="1">
      <alignment horizontal="center" vertical="center"/>
    </xf>
    <xf numFmtId="0" fontId="0" fillId="0" borderId="17" xfId="0" applyBorder="1" applyAlignment="1">
      <alignment horizontal="left" vertical="center"/>
    </xf>
    <xf numFmtId="0" fontId="0" fillId="0" borderId="69" xfId="0" applyNumberFormat="1" applyBorder="1" applyAlignment="1">
      <alignment horizontal="left" vertical="center"/>
    </xf>
    <xf numFmtId="0" fontId="0" fillId="3" borderId="8" xfId="0" applyFill="1" applyBorder="1" applyAlignment="1">
      <alignment vertical="center"/>
    </xf>
    <xf numFmtId="0" fontId="0" fillId="3" borderId="72" xfId="0" applyFill="1" applyBorder="1" applyAlignment="1">
      <alignment vertical="center"/>
    </xf>
    <xf numFmtId="0" fontId="10" fillId="0" borderId="26" xfId="0" applyFont="1" applyBorder="1" applyAlignment="1">
      <alignment vertical="center" wrapText="1"/>
    </xf>
    <xf numFmtId="0" fontId="10" fillId="0" borderId="36" xfId="0" applyFont="1" applyBorder="1" applyAlignment="1">
      <alignment vertical="center" wrapText="1"/>
    </xf>
    <xf numFmtId="0" fontId="10" fillId="0" borderId="23" xfId="0" applyFont="1" applyBorder="1" applyAlignment="1">
      <alignment vertical="center" wrapText="1"/>
    </xf>
    <xf numFmtId="0" fontId="10" fillId="0" borderId="26" xfId="0" applyFont="1" applyBorder="1" applyAlignment="1">
      <alignment vertical="center"/>
    </xf>
    <xf numFmtId="0" fontId="10" fillId="0" borderId="36" xfId="0" applyFont="1" applyBorder="1" applyAlignment="1">
      <alignment vertical="center"/>
    </xf>
    <xf numFmtId="0" fontId="10" fillId="0" borderId="23" xfId="0" applyFont="1" applyBorder="1" applyAlignment="1">
      <alignment vertical="center"/>
    </xf>
    <xf numFmtId="167" fontId="9" fillId="7" borderId="18" xfId="0" applyNumberFormat="1" applyFont="1" applyFill="1" applyBorder="1" applyAlignment="1">
      <alignment horizontal="center" vertical="center" wrapText="1"/>
    </xf>
    <xf numFmtId="0" fontId="2" fillId="0" borderId="49" xfId="0" applyFont="1" applyBorder="1" applyAlignment="1" applyProtection="1">
      <alignment horizontal="center" vertical="center"/>
      <protection locked="0"/>
    </xf>
    <xf numFmtId="0" fontId="2" fillId="16" borderId="50" xfId="0" applyFont="1" applyFill="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16" borderId="71" xfId="0" applyFont="1" applyFill="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16" borderId="28" xfId="0" applyFont="1" applyFill="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16" borderId="62" xfId="0" applyFont="1" applyFill="1" applyBorder="1" applyAlignment="1" applyProtection="1">
      <alignment horizontal="center" vertical="center"/>
      <protection locked="0"/>
    </xf>
    <xf numFmtId="0" fontId="2" fillId="16" borderId="60" xfId="0" applyFont="1" applyFill="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4" fillId="8" borderId="11" xfId="0" applyFont="1" applyFill="1" applyBorder="1" applyAlignment="1" applyProtection="1">
      <alignment horizontal="center" vertical="center" wrapText="1"/>
      <protection locked="0"/>
    </xf>
    <xf numFmtId="0" fontId="4" fillId="8" borderId="12"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wrapText="1"/>
      <protection locked="0"/>
    </xf>
    <xf numFmtId="0" fontId="3" fillId="2" borderId="1" xfId="0" applyFont="1" applyFill="1" applyBorder="1" applyAlignment="1" applyProtection="1">
      <alignment wrapText="1"/>
      <protection locked="0"/>
    </xf>
    <xf numFmtId="0" fontId="3" fillId="2" borderId="9" xfId="0" applyFont="1" applyFill="1" applyBorder="1" applyAlignment="1" applyProtection="1">
      <alignment wrapText="1"/>
      <protection locked="0"/>
    </xf>
    <xf numFmtId="0" fontId="4" fillId="0" borderId="0" xfId="0" applyFont="1" applyFill="1" applyBorder="1" applyAlignment="1" applyProtection="1">
      <alignment horizontal="center" vertical="center"/>
      <protection locked="0"/>
    </xf>
    <xf numFmtId="0" fontId="4" fillId="27" borderId="1" xfId="0" applyFont="1" applyFill="1" applyBorder="1" applyAlignment="1" applyProtection="1">
      <alignment horizontal="center" vertical="center"/>
      <protection locked="0"/>
    </xf>
    <xf numFmtId="0" fontId="4" fillId="8" borderId="13"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protection locked="0"/>
    </xf>
    <xf numFmtId="0" fontId="3" fillId="4" borderId="20" xfId="0" applyFont="1" applyFill="1" applyBorder="1" applyAlignment="1" applyProtection="1">
      <alignment horizontal="center" vertical="center" wrapText="1"/>
      <protection locked="0"/>
    </xf>
    <xf numFmtId="0" fontId="3" fillId="4" borderId="43" xfId="0" applyFont="1" applyFill="1" applyBorder="1" applyAlignment="1" applyProtection="1">
      <alignment horizontal="center" vertical="center" wrapText="1"/>
      <protection locked="0"/>
    </xf>
    <xf numFmtId="0" fontId="3" fillId="4" borderId="44" xfId="0" applyFont="1" applyFill="1" applyBorder="1" applyAlignment="1" applyProtection="1">
      <alignment horizontal="center" vertical="center" wrapText="1"/>
      <protection locked="0"/>
    </xf>
    <xf numFmtId="0" fontId="3" fillId="22" borderId="20" xfId="0" applyFont="1" applyFill="1" applyBorder="1" applyAlignment="1" applyProtection="1">
      <alignment horizontal="center" vertical="center" wrapText="1"/>
      <protection locked="0"/>
    </xf>
    <xf numFmtId="0" fontId="3" fillId="22" borderId="44" xfId="0" applyFont="1" applyFill="1" applyBorder="1" applyAlignment="1" applyProtection="1">
      <alignment horizontal="center" vertical="center" wrapText="1"/>
      <protection locked="0"/>
    </xf>
    <xf numFmtId="0" fontId="1" fillId="0" borderId="18" xfId="0" applyFont="1" applyBorder="1" applyAlignment="1" applyProtection="1">
      <alignment horizontal="left" vertical="center"/>
      <protection locked="0"/>
    </xf>
    <xf numFmtId="0" fontId="0" fillId="0" borderId="18"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52" xfId="0" applyBorder="1" applyAlignment="1" applyProtection="1">
      <alignment horizontal="left" vertical="center"/>
    </xf>
    <xf numFmtId="0" fontId="0" fillId="0" borderId="44" xfId="0" applyBorder="1" applyAlignment="1" applyProtection="1">
      <alignment horizontal="left" vertical="center"/>
    </xf>
    <xf numFmtId="0" fontId="1" fillId="3" borderId="33" xfId="0" applyFont="1" applyFill="1" applyBorder="1" applyAlignment="1" applyProtection="1">
      <alignment horizontal="center" vertical="center" wrapText="1"/>
    </xf>
    <xf numFmtId="0" fontId="2" fillId="0" borderId="27" xfId="0" applyFont="1" applyBorder="1" applyAlignment="1" applyProtection="1">
      <alignment horizontal="left" vertical="center"/>
      <protection locked="0"/>
    </xf>
    <xf numFmtId="0" fontId="2" fillId="0" borderId="60" xfId="0" applyFont="1" applyFill="1" applyBorder="1" applyAlignment="1" applyProtection="1">
      <alignment horizontal="center" vertical="center"/>
      <protection locked="0"/>
    </xf>
    <xf numFmtId="0" fontId="2" fillId="0" borderId="35" xfId="0" applyFont="1" applyBorder="1" applyAlignment="1" applyProtection="1">
      <alignment horizontal="left" vertical="center"/>
      <protection locked="0"/>
    </xf>
    <xf numFmtId="0" fontId="2" fillId="16" borderId="36" xfId="0" applyFont="1" applyFill="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0" borderId="44" xfId="0" applyFont="1" applyFill="1" applyBorder="1" applyAlignment="1" applyProtection="1">
      <alignment horizontal="center" vertical="center"/>
      <protection locked="0"/>
    </xf>
    <xf numFmtId="0" fontId="2" fillId="0" borderId="28" xfId="0" applyFont="1" applyBorder="1" applyAlignment="1" applyProtection="1">
      <alignment horizontal="left" vertical="center"/>
      <protection locked="0"/>
    </xf>
    <xf numFmtId="0" fontId="2" fillId="0" borderId="60" xfId="0" applyFont="1" applyBorder="1" applyAlignment="1" applyProtection="1">
      <alignment horizontal="left" vertical="center"/>
      <protection locked="0"/>
    </xf>
    <xf numFmtId="0" fontId="2" fillId="16" borderId="28" xfId="0" applyFont="1" applyFill="1" applyBorder="1" applyAlignment="1" applyProtection="1">
      <alignment horizontal="left" vertical="center"/>
      <protection locked="0"/>
    </xf>
    <xf numFmtId="0" fontId="0" fillId="0" borderId="0" xfId="0" applyAlignment="1">
      <alignment horizontal="left" vertical="center"/>
    </xf>
    <xf numFmtId="0" fontId="1" fillId="3" borderId="11" xfId="0" applyFont="1" applyFill="1" applyBorder="1" applyAlignment="1" applyProtection="1">
      <alignment horizontal="center" vertical="center" wrapText="1"/>
    </xf>
    <xf numFmtId="0" fontId="42" fillId="3" borderId="1" xfId="0" applyFont="1" applyFill="1" applyBorder="1" applyAlignment="1" applyProtection="1">
      <alignment horizontal="left" vertical="center" wrapText="1"/>
    </xf>
    <xf numFmtId="0" fontId="42" fillId="3" borderId="68" xfId="0" applyFont="1" applyFill="1" applyBorder="1" applyAlignment="1" applyProtection="1">
      <alignment horizontal="left" vertical="center" wrapText="1"/>
    </xf>
    <xf numFmtId="0" fontId="43" fillId="17" borderId="1" xfId="0" applyFont="1" applyFill="1" applyBorder="1" applyAlignment="1" applyProtection="1">
      <alignment horizontal="left" vertical="center" wrapText="1"/>
      <protection locked="0"/>
    </xf>
    <xf numFmtId="0" fontId="43" fillId="17" borderId="68" xfId="0" applyFont="1" applyFill="1" applyBorder="1" applyAlignment="1" applyProtection="1">
      <alignment horizontal="left" vertical="center" wrapText="1"/>
      <protection locked="0"/>
    </xf>
    <xf numFmtId="0" fontId="0" fillId="0" borderId="0" xfId="0" applyFill="1" applyProtection="1">
      <protection locked="0"/>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2" fillId="0" borderId="20" xfId="0" applyFont="1" applyBorder="1" applyAlignment="1">
      <alignment horizontal="center"/>
    </xf>
    <xf numFmtId="0" fontId="2" fillId="0" borderId="45" xfId="0" applyFont="1" applyBorder="1" applyAlignment="1">
      <alignment horizontal="center"/>
    </xf>
    <xf numFmtId="0" fontId="2" fillId="0" borderId="41" xfId="0" applyFont="1" applyBorder="1" applyAlignment="1" applyProtection="1">
      <alignment horizontal="center"/>
      <protection locked="0"/>
    </xf>
    <xf numFmtId="0" fontId="2" fillId="0" borderId="36" xfId="0" applyFont="1" applyBorder="1" applyAlignment="1" applyProtection="1">
      <alignment horizontal="center"/>
      <protection locked="0"/>
    </xf>
    <xf numFmtId="0" fontId="2" fillId="0" borderId="23" xfId="0" applyFont="1" applyBorder="1" applyAlignment="1" applyProtection="1">
      <alignment horizontal="center"/>
      <protection locked="0"/>
    </xf>
    <xf numFmtId="0" fontId="3" fillId="17" borderId="41" xfId="0" applyFont="1" applyFill="1" applyBorder="1" applyAlignment="1">
      <alignment horizontal="left" vertical="center" wrapText="1"/>
    </xf>
    <xf numFmtId="0" fontId="3" fillId="17" borderId="36" xfId="0" applyFont="1" applyFill="1" applyBorder="1" applyAlignment="1">
      <alignment horizontal="left" vertical="center" wrapText="1"/>
    </xf>
    <xf numFmtId="0" fontId="0" fillId="0" borderId="46" xfId="0" applyBorder="1" applyAlignment="1">
      <alignment horizontal="center" vertical="center"/>
    </xf>
    <xf numFmtId="0" fontId="0" fillId="0" borderId="44" xfId="0" applyBorder="1" applyAlignment="1">
      <alignment horizontal="center" vertical="center"/>
    </xf>
    <xf numFmtId="0" fontId="6" fillId="14" borderId="2" xfId="0" applyFont="1" applyFill="1" applyBorder="1" applyAlignment="1">
      <alignment horizontal="center" vertical="center" wrapText="1"/>
    </xf>
    <xf numFmtId="0" fontId="6" fillId="14" borderId="3" xfId="0" applyFont="1" applyFill="1" applyBorder="1" applyAlignment="1">
      <alignment horizontal="center" vertical="center" wrapText="1"/>
    </xf>
    <xf numFmtId="0" fontId="6" fillId="14" borderId="4" xfId="0" applyFont="1" applyFill="1" applyBorder="1" applyAlignment="1">
      <alignment horizontal="center" vertical="center" wrapText="1"/>
    </xf>
    <xf numFmtId="0" fontId="3" fillId="17" borderId="40" xfId="0" applyFont="1" applyFill="1" applyBorder="1" applyAlignment="1">
      <alignment horizontal="left" vertical="center" wrapText="1"/>
    </xf>
    <xf numFmtId="0" fontId="3" fillId="17" borderId="35" xfId="0" applyFont="1" applyFill="1" applyBorder="1" applyAlignment="1">
      <alignment horizontal="left" vertical="center" wrapText="1"/>
    </xf>
    <xf numFmtId="0" fontId="4" fillId="12" borderId="65" xfId="0" applyFont="1" applyFill="1" applyBorder="1" applyAlignment="1">
      <alignment horizontal="center" vertical="center"/>
    </xf>
    <xf numFmtId="0" fontId="4" fillId="12" borderId="52" xfId="0" applyFont="1" applyFill="1" applyBorder="1" applyAlignment="1">
      <alignment horizontal="center" vertical="center"/>
    </xf>
    <xf numFmtId="0" fontId="4" fillId="12" borderId="53" xfId="0" applyFont="1" applyFill="1" applyBorder="1" applyAlignment="1">
      <alignment horizontal="center" vertical="center"/>
    </xf>
    <xf numFmtId="0" fontId="4" fillId="12" borderId="48" xfId="0" applyFont="1" applyFill="1" applyBorder="1" applyAlignment="1">
      <alignment horizontal="center" vertical="center"/>
    </xf>
    <xf numFmtId="0" fontId="4" fillId="12" borderId="47" xfId="0" applyFont="1" applyFill="1" applyBorder="1" applyAlignment="1">
      <alignment horizontal="center" vertical="center"/>
    </xf>
    <xf numFmtId="0" fontId="4" fillId="12" borderId="37" xfId="0" applyFont="1" applyFill="1" applyBorder="1" applyAlignment="1">
      <alignment horizontal="center" vertical="center"/>
    </xf>
    <xf numFmtId="0" fontId="4" fillId="12" borderId="54" xfId="0" applyFont="1" applyFill="1" applyBorder="1" applyAlignment="1">
      <alignment horizontal="center" vertical="center" wrapText="1"/>
    </xf>
    <xf numFmtId="0" fontId="4" fillId="12" borderId="55" xfId="0" applyFont="1" applyFill="1" applyBorder="1" applyAlignment="1">
      <alignment horizontal="center" vertical="center" wrapText="1"/>
    </xf>
    <xf numFmtId="0" fontId="3" fillId="4" borderId="36" xfId="0" applyFont="1" applyFill="1" applyBorder="1" applyAlignment="1">
      <alignment horizontal="center"/>
    </xf>
    <xf numFmtId="0" fontId="3" fillId="4" borderId="23" xfId="0" applyFont="1" applyFill="1" applyBorder="1" applyAlignment="1">
      <alignment horizontal="center"/>
    </xf>
    <xf numFmtId="0" fontId="3" fillId="4" borderId="44" xfId="0" applyFont="1" applyFill="1" applyBorder="1" applyAlignment="1">
      <alignment horizontal="center"/>
    </xf>
    <xf numFmtId="0" fontId="3" fillId="4" borderId="43" xfId="0" applyFont="1" applyFill="1" applyBorder="1" applyAlignment="1">
      <alignment horizontal="center"/>
    </xf>
    <xf numFmtId="0" fontId="0" fillId="27" borderId="8" xfId="0" applyFill="1" applyBorder="1" applyAlignment="1">
      <alignment horizontal="center"/>
    </xf>
    <xf numFmtId="0" fontId="0" fillId="27" borderId="10" xfId="0" applyFill="1" applyBorder="1" applyAlignment="1">
      <alignment horizontal="center"/>
    </xf>
    <xf numFmtId="0" fontId="0" fillId="27" borderId="9" xfId="0" applyFill="1" applyBorder="1" applyAlignment="1">
      <alignment horizont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1" fillId="32" borderId="23" xfId="0" applyFont="1" applyFill="1" applyBorder="1" applyAlignment="1">
      <alignment horizontal="left" vertical="center"/>
    </xf>
    <xf numFmtId="0" fontId="1" fillId="32" borderId="18" xfId="0" applyFont="1" applyFill="1" applyBorder="1" applyAlignment="1">
      <alignment horizontal="left" vertical="center"/>
    </xf>
    <xf numFmtId="0" fontId="1" fillId="29" borderId="43" xfId="0" applyFont="1" applyFill="1" applyBorder="1" applyAlignment="1">
      <alignment horizontal="center" vertical="center"/>
    </xf>
    <xf numFmtId="0" fontId="1" fillId="29" borderId="45" xfId="0" applyFont="1" applyFill="1" applyBorder="1" applyAlignment="1">
      <alignment horizontal="center" vertical="center"/>
    </xf>
    <xf numFmtId="0" fontId="5" fillId="31" borderId="22" xfId="0" applyFont="1" applyFill="1" applyBorder="1" applyAlignment="1">
      <alignment horizontal="center" vertical="center"/>
    </xf>
    <xf numFmtId="0" fontId="5" fillId="31" borderId="15" xfId="0" applyFont="1" applyFill="1" applyBorder="1" applyAlignment="1">
      <alignment horizontal="center" vertical="center"/>
    </xf>
    <xf numFmtId="0" fontId="5" fillId="31" borderId="16" xfId="0" applyFont="1" applyFill="1" applyBorder="1" applyAlignment="1">
      <alignment horizontal="center" vertical="center"/>
    </xf>
    <xf numFmtId="0" fontId="5" fillId="20" borderId="40" xfId="0" applyFont="1" applyFill="1" applyBorder="1" applyAlignment="1">
      <alignment horizontal="center" vertical="center" wrapText="1"/>
    </xf>
    <xf numFmtId="0" fontId="5" fillId="20" borderId="35" xfId="0" applyFont="1" applyFill="1" applyBorder="1" applyAlignment="1">
      <alignment horizontal="center" vertical="center" wrapText="1"/>
    </xf>
    <xf numFmtId="0" fontId="5" fillId="20" borderId="64" xfId="0" applyFont="1" applyFill="1" applyBorder="1" applyAlignment="1">
      <alignment horizontal="center" vertical="center" wrapText="1"/>
    </xf>
    <xf numFmtId="0" fontId="1" fillId="39" borderId="8" xfId="0" applyFont="1" applyFill="1" applyBorder="1" applyAlignment="1">
      <alignment horizontal="center" vertical="center"/>
    </xf>
    <xf numFmtId="0" fontId="1" fillId="39" borderId="10" xfId="0" applyFont="1" applyFill="1" applyBorder="1" applyAlignment="1">
      <alignment horizontal="center" vertical="center"/>
    </xf>
    <xf numFmtId="0" fontId="1" fillId="39" borderId="9" xfId="0" applyFont="1" applyFill="1" applyBorder="1" applyAlignment="1">
      <alignment horizontal="center" vertical="center"/>
    </xf>
    <xf numFmtId="0" fontId="3" fillId="11" borderId="2" xfId="0" applyFont="1" applyFill="1" applyBorder="1" applyAlignment="1">
      <alignment horizontal="center" vertical="center" wrapText="1"/>
    </xf>
    <xf numFmtId="0" fontId="3" fillId="11" borderId="3" xfId="0" applyFont="1" applyFill="1" applyBorder="1" applyAlignment="1">
      <alignment horizontal="center" vertical="center" wrapText="1"/>
    </xf>
    <xf numFmtId="0" fontId="3" fillId="11" borderId="4" xfId="0" applyFont="1" applyFill="1" applyBorder="1" applyAlignment="1">
      <alignment horizontal="center" vertical="center" wrapText="1"/>
    </xf>
    <xf numFmtId="0" fontId="3" fillId="11" borderId="5"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3" fillId="11" borderId="7"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4" borderId="66"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5" fillId="21" borderId="8" xfId="0" applyFont="1" applyFill="1" applyBorder="1" applyAlignment="1">
      <alignment horizontal="center" vertical="center" wrapText="1"/>
    </xf>
    <xf numFmtId="0" fontId="5" fillId="21" borderId="10" xfId="0" applyFont="1" applyFill="1" applyBorder="1" applyAlignment="1">
      <alignment horizontal="center" vertical="center" wrapText="1"/>
    </xf>
    <xf numFmtId="0" fontId="5" fillId="21" borderId="9" xfId="0" applyFont="1" applyFill="1" applyBorder="1" applyAlignment="1">
      <alignment horizontal="center" vertical="center" wrapText="1"/>
    </xf>
    <xf numFmtId="0" fontId="5" fillId="20" borderId="8" xfId="0" applyFont="1" applyFill="1" applyBorder="1" applyAlignment="1">
      <alignment horizontal="center" vertical="center"/>
    </xf>
    <xf numFmtId="0" fontId="5" fillId="20" borderId="10" xfId="0" applyFont="1" applyFill="1" applyBorder="1" applyAlignment="1">
      <alignment horizontal="center" vertical="center"/>
    </xf>
    <xf numFmtId="0" fontId="5" fillId="20" borderId="9" xfId="0" applyFont="1" applyFill="1" applyBorder="1" applyAlignment="1">
      <alignment horizontal="center" vertical="center"/>
    </xf>
    <xf numFmtId="0" fontId="5" fillId="10" borderId="8" xfId="0" applyFont="1" applyFill="1" applyBorder="1" applyAlignment="1">
      <alignment horizontal="center" vertical="center"/>
    </xf>
    <xf numFmtId="0" fontId="5" fillId="10" borderId="10" xfId="0" applyFont="1" applyFill="1" applyBorder="1" applyAlignment="1">
      <alignment horizontal="center" vertical="center"/>
    </xf>
    <xf numFmtId="0" fontId="5" fillId="10" borderId="9" xfId="0" applyFont="1" applyFill="1" applyBorder="1" applyAlignment="1">
      <alignment horizontal="center" vertical="center"/>
    </xf>
    <xf numFmtId="0" fontId="4" fillId="8" borderId="2" xfId="0" applyFont="1" applyFill="1" applyBorder="1" applyAlignment="1">
      <alignment horizontal="center" vertical="center"/>
    </xf>
    <xf numFmtId="0" fontId="4" fillId="8" borderId="3" xfId="0" applyFont="1" applyFill="1" applyBorder="1" applyAlignment="1">
      <alignment horizontal="center" vertical="center"/>
    </xf>
    <xf numFmtId="0" fontId="4" fillId="8" borderId="4" xfId="0" applyFont="1" applyFill="1" applyBorder="1" applyAlignment="1">
      <alignment horizontal="center" vertical="center"/>
    </xf>
    <xf numFmtId="0" fontId="4" fillId="8" borderId="5" xfId="0" applyFont="1" applyFill="1" applyBorder="1" applyAlignment="1">
      <alignment horizontal="center" vertical="center"/>
    </xf>
    <xf numFmtId="0" fontId="4" fillId="8" borderId="6" xfId="0" applyFont="1" applyFill="1" applyBorder="1" applyAlignment="1">
      <alignment horizontal="center" vertical="center"/>
    </xf>
    <xf numFmtId="0" fontId="4" fillId="8" borderId="7" xfId="0" applyFont="1" applyFill="1" applyBorder="1" applyAlignment="1">
      <alignment horizontal="center" vertical="center"/>
    </xf>
    <xf numFmtId="0" fontId="4" fillId="37" borderId="11" xfId="0" applyFont="1" applyFill="1" applyBorder="1" applyAlignment="1">
      <alignment horizontal="center" vertical="center" wrapText="1"/>
    </xf>
    <xf numFmtId="0" fontId="0" fillId="38" borderId="12" xfId="0" applyFill="1" applyBorder="1" applyAlignment="1">
      <alignment horizontal="center" vertical="center" wrapText="1"/>
    </xf>
    <xf numFmtId="0" fontId="0" fillId="38" borderId="13" xfId="0" applyFill="1" applyBorder="1" applyAlignment="1">
      <alignment horizontal="center" vertical="center" wrapText="1"/>
    </xf>
    <xf numFmtId="0" fontId="4" fillId="9" borderId="8" xfId="0" applyFont="1" applyFill="1" applyBorder="1" applyAlignment="1">
      <alignment horizontal="center" vertical="center"/>
    </xf>
    <xf numFmtId="0" fontId="4" fillId="9" borderId="9" xfId="0" applyFont="1" applyFill="1" applyBorder="1" applyAlignment="1">
      <alignment horizontal="center" vertical="center"/>
    </xf>
    <xf numFmtId="0" fontId="1" fillId="32" borderId="36" xfId="0" applyFont="1" applyFill="1" applyBorder="1" applyAlignment="1">
      <alignment horizontal="left" vertical="center"/>
    </xf>
    <xf numFmtId="0" fontId="1" fillId="32" borderId="43" xfId="0" applyFont="1" applyFill="1" applyBorder="1" applyAlignment="1">
      <alignment horizontal="center" vertical="center"/>
    </xf>
    <xf numFmtId="0" fontId="1" fillId="32" borderId="45" xfId="0" applyFont="1" applyFill="1" applyBorder="1" applyAlignment="1">
      <alignment horizontal="center" vertical="center"/>
    </xf>
    <xf numFmtId="0" fontId="5" fillId="30" borderId="22" xfId="0" applyFont="1" applyFill="1" applyBorder="1" applyAlignment="1">
      <alignment horizontal="center" vertical="center"/>
    </xf>
    <xf numFmtId="0" fontId="5" fillId="30" borderId="15" xfId="0" applyFont="1" applyFill="1" applyBorder="1" applyAlignment="1">
      <alignment horizontal="center" vertical="center"/>
    </xf>
    <xf numFmtId="0" fontId="5" fillId="30" borderId="16" xfId="0" applyFont="1" applyFill="1" applyBorder="1" applyAlignment="1">
      <alignment horizontal="center" vertical="center"/>
    </xf>
    <xf numFmtId="0" fontId="1" fillId="29" borderId="23" xfId="0" applyFont="1" applyFill="1" applyBorder="1" applyAlignment="1">
      <alignment horizontal="left" vertical="center"/>
    </xf>
    <xf numFmtId="0" fontId="1" fillId="29" borderId="18" xfId="0" applyFont="1" applyFill="1" applyBorder="1" applyAlignment="1">
      <alignment horizontal="left" vertical="center"/>
    </xf>
    <xf numFmtId="0" fontId="1" fillId="29" borderId="36" xfId="0" applyFont="1" applyFill="1" applyBorder="1" applyAlignment="1">
      <alignment horizontal="left" vertical="center"/>
    </xf>
    <xf numFmtId="0" fontId="3" fillId="5" borderId="47" xfId="0" applyFont="1" applyFill="1" applyBorder="1" applyAlignment="1">
      <alignment horizontal="center" vertical="center" wrapText="1"/>
    </xf>
    <xf numFmtId="0" fontId="3" fillId="5" borderId="49" xfId="0" applyFont="1" applyFill="1" applyBorder="1" applyAlignment="1">
      <alignment horizontal="center" vertical="center" wrapText="1"/>
    </xf>
    <xf numFmtId="0" fontId="4" fillId="8" borderId="8" xfId="0" applyFont="1" applyFill="1" applyBorder="1" applyAlignment="1">
      <alignment horizontal="center" vertical="center"/>
    </xf>
    <xf numFmtId="0" fontId="4" fillId="8" borderId="10" xfId="0" applyFont="1" applyFill="1" applyBorder="1" applyAlignment="1">
      <alignment horizontal="center" vertical="center"/>
    </xf>
    <xf numFmtId="0" fontId="4" fillId="8" borderId="9"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 fillId="4" borderId="36" xfId="0" applyFont="1" applyFill="1" applyBorder="1" applyAlignment="1">
      <alignment horizontal="left"/>
    </xf>
    <xf numFmtId="0" fontId="3" fillId="4" borderId="23" xfId="0" applyFont="1" applyFill="1" applyBorder="1" applyAlignment="1">
      <alignment horizontal="left"/>
    </xf>
    <xf numFmtId="0" fontId="7" fillId="19" borderId="65" xfId="0" applyFont="1" applyFill="1" applyBorder="1" applyAlignment="1">
      <alignment horizontal="center" vertical="center" wrapText="1"/>
    </xf>
    <xf numFmtId="0" fontId="7" fillId="19" borderId="53" xfId="0" applyFont="1" applyFill="1" applyBorder="1" applyAlignment="1">
      <alignment horizontal="center" vertical="center" wrapText="1"/>
    </xf>
    <xf numFmtId="0" fontId="7" fillId="19" borderId="48" xfId="0" applyFont="1" applyFill="1" applyBorder="1" applyAlignment="1">
      <alignment horizontal="center" vertical="center" wrapText="1"/>
    </xf>
    <xf numFmtId="0" fontId="7" fillId="19" borderId="37" xfId="0" applyFont="1" applyFill="1" applyBorder="1" applyAlignment="1">
      <alignment horizontal="center" vertical="center" wrapText="1"/>
    </xf>
    <xf numFmtId="0" fontId="7" fillId="0" borderId="19" xfId="0" applyFont="1" applyFill="1" applyBorder="1" applyAlignment="1" applyProtection="1">
      <alignment horizontal="center" vertical="center" wrapText="1"/>
      <protection locked="0"/>
    </xf>
    <xf numFmtId="0" fontId="3" fillId="6" borderId="2"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5" fillId="20" borderId="2" xfId="0" applyFont="1" applyFill="1" applyBorder="1" applyAlignment="1">
      <alignment horizontal="center" vertical="center" wrapText="1"/>
    </xf>
    <xf numFmtId="0" fontId="5" fillId="20" borderId="0" xfId="0" applyFont="1" applyFill="1" applyBorder="1" applyAlignment="1">
      <alignment horizontal="center" vertical="center" wrapText="1"/>
    </xf>
    <xf numFmtId="0" fontId="5" fillId="20" borderId="38" xfId="0" applyFont="1"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44"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3" fillId="6" borderId="5" xfId="0" applyFont="1" applyFill="1" applyBorder="1" applyAlignment="1">
      <alignment horizontal="center"/>
    </xf>
    <xf numFmtId="0" fontId="3" fillId="6" borderId="6" xfId="0" applyFont="1" applyFill="1" applyBorder="1" applyAlignment="1">
      <alignment horizontal="center"/>
    </xf>
    <xf numFmtId="0" fontId="3" fillId="6" borderId="7" xfId="0" applyFont="1" applyFill="1" applyBorder="1" applyAlignment="1">
      <alignment horizontal="center"/>
    </xf>
    <xf numFmtId="0" fontId="7" fillId="0" borderId="41" xfId="0" applyFont="1" applyFill="1" applyBorder="1" applyAlignment="1" applyProtection="1">
      <alignment horizontal="center" vertical="center" wrapText="1"/>
      <protection locked="0"/>
    </xf>
    <xf numFmtId="0" fontId="7" fillId="0" borderId="36" xfId="0" applyFont="1" applyFill="1" applyBorder="1" applyAlignment="1" applyProtection="1">
      <alignment horizontal="center" vertical="center" wrapText="1"/>
      <protection locked="0"/>
    </xf>
    <xf numFmtId="0" fontId="7" fillId="0" borderId="50" xfId="0" applyFont="1" applyFill="1" applyBorder="1" applyAlignment="1" applyProtection="1">
      <alignment horizontal="center" vertical="center" wrapText="1"/>
      <protection locked="0"/>
    </xf>
    <xf numFmtId="0" fontId="3" fillId="6" borderId="3"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4" fillId="9" borderId="4" xfId="0" applyFont="1" applyFill="1" applyBorder="1" applyAlignment="1">
      <alignment horizontal="center" vertical="center"/>
    </xf>
    <xf numFmtId="0" fontId="4" fillId="9" borderId="7" xfId="0" applyFont="1" applyFill="1" applyBorder="1" applyAlignment="1">
      <alignment horizontal="center" vertical="center"/>
    </xf>
    <xf numFmtId="0" fontId="4" fillId="9" borderId="2" xfId="0" applyFont="1" applyFill="1" applyBorder="1" applyAlignment="1">
      <alignment horizontal="center" vertical="center"/>
    </xf>
    <xf numFmtId="0" fontId="4" fillId="9" borderId="5" xfId="0" applyFont="1" applyFill="1" applyBorder="1" applyAlignment="1">
      <alignment horizontal="center" vertical="center"/>
    </xf>
    <xf numFmtId="0" fontId="4" fillId="13" borderId="11" xfId="0" applyFont="1" applyFill="1" applyBorder="1" applyAlignment="1">
      <alignment horizontal="center" vertical="center" wrapText="1"/>
    </xf>
    <xf numFmtId="0" fontId="4" fillId="13" borderId="12" xfId="0" applyFont="1" applyFill="1" applyBorder="1" applyAlignment="1">
      <alignment horizontal="center" vertical="center" wrapText="1"/>
    </xf>
    <xf numFmtId="0" fontId="4" fillId="13" borderId="5"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23" borderId="26" xfId="0" applyFont="1" applyFill="1" applyBorder="1" applyAlignment="1">
      <alignment horizontal="left" vertical="center" wrapText="1"/>
    </xf>
    <xf numFmtId="0" fontId="9" fillId="23" borderId="36" xfId="0" applyFont="1" applyFill="1" applyBorder="1" applyAlignment="1">
      <alignment horizontal="left" vertical="center" wrapText="1"/>
    </xf>
    <xf numFmtId="0" fontId="9" fillId="23" borderId="23" xfId="0" applyFont="1" applyFill="1" applyBorder="1" applyAlignment="1">
      <alignment horizontal="left" vertical="center" wrapText="1"/>
    </xf>
    <xf numFmtId="0" fontId="5" fillId="11" borderId="26" xfId="0" applyFont="1" applyFill="1" applyBorder="1" applyAlignment="1">
      <alignment horizontal="left" vertical="center" wrapText="1"/>
    </xf>
    <xf numFmtId="0" fontId="5" fillId="11" borderId="36" xfId="0" applyFont="1" applyFill="1" applyBorder="1" applyAlignment="1">
      <alignment horizontal="left" vertical="center" wrapText="1"/>
    </xf>
    <xf numFmtId="0" fontId="5" fillId="11" borderId="23" xfId="0" applyFont="1" applyFill="1" applyBorder="1" applyAlignment="1">
      <alignment horizontal="left" vertical="center" wrapText="1"/>
    </xf>
    <xf numFmtId="0" fontId="10" fillId="3" borderId="26" xfId="0" applyFont="1" applyFill="1" applyBorder="1" applyAlignment="1">
      <alignment horizontal="left" wrapText="1"/>
    </xf>
    <xf numFmtId="0" fontId="10" fillId="3" borderId="23" xfId="0" applyFont="1" applyFill="1" applyBorder="1" applyAlignment="1">
      <alignment horizontal="left" wrapText="1"/>
    </xf>
    <xf numFmtId="0" fontId="5" fillId="7" borderId="26" xfId="0" applyFont="1" applyFill="1" applyBorder="1" applyAlignment="1">
      <alignment horizontal="left" wrapText="1"/>
    </xf>
    <xf numFmtId="0" fontId="5" fillId="7" borderId="23" xfId="0" applyFont="1" applyFill="1" applyBorder="1" applyAlignment="1">
      <alignment horizontal="left" wrapText="1"/>
    </xf>
    <xf numFmtId="0" fontId="9" fillId="11" borderId="26" xfId="0" applyFont="1" applyFill="1" applyBorder="1" applyAlignment="1">
      <alignment horizontal="left" vertical="center" wrapText="1"/>
    </xf>
    <xf numFmtId="0" fontId="9" fillId="11" borderId="36" xfId="0" applyFont="1" applyFill="1" applyBorder="1" applyAlignment="1">
      <alignment horizontal="left" vertical="center" wrapText="1"/>
    </xf>
    <xf numFmtId="0" fontId="9" fillId="11" borderId="23" xfId="0" applyFont="1" applyFill="1" applyBorder="1" applyAlignment="1">
      <alignment horizontal="left" vertical="center" wrapText="1"/>
    </xf>
    <xf numFmtId="0" fontId="9" fillId="7" borderId="26" xfId="0" applyFont="1" applyFill="1" applyBorder="1" applyAlignment="1">
      <alignment horizontal="left" wrapText="1"/>
    </xf>
    <xf numFmtId="0" fontId="9" fillId="7" borderId="36" xfId="0" applyFont="1" applyFill="1" applyBorder="1" applyAlignment="1">
      <alignment horizontal="left" wrapText="1"/>
    </xf>
    <xf numFmtId="0" fontId="9" fillId="25" borderId="26" xfId="0" applyFont="1" applyFill="1" applyBorder="1" applyAlignment="1">
      <alignment horizontal="left" vertical="center" wrapText="1"/>
    </xf>
    <xf numFmtId="0" fontId="9" fillId="25" borderId="36" xfId="0" applyFont="1" applyFill="1" applyBorder="1" applyAlignment="1">
      <alignment horizontal="left" vertical="center" wrapText="1"/>
    </xf>
    <xf numFmtId="0" fontId="9" fillId="25" borderId="23" xfId="0" applyFont="1" applyFill="1" applyBorder="1" applyAlignment="1">
      <alignment horizontal="left" vertical="center" wrapText="1"/>
    </xf>
    <xf numFmtId="0" fontId="9" fillId="25" borderId="26" xfId="0" applyFont="1" applyFill="1" applyBorder="1" applyAlignment="1">
      <alignment wrapText="1"/>
    </xf>
    <xf numFmtId="0" fontId="9" fillId="25" borderId="36" xfId="0" applyFont="1" applyFill="1" applyBorder="1" applyAlignment="1">
      <alignment wrapText="1"/>
    </xf>
    <xf numFmtId="0" fontId="9" fillId="25" borderId="23" xfId="0" applyFont="1" applyFill="1" applyBorder="1" applyAlignment="1">
      <alignment wrapText="1"/>
    </xf>
    <xf numFmtId="0" fontId="9" fillId="11" borderId="18" xfId="0" applyFont="1" applyFill="1" applyBorder="1" applyAlignment="1">
      <alignment horizontal="left" vertical="center" wrapText="1"/>
    </xf>
    <xf numFmtId="0" fontId="10" fillId="3" borderId="57" xfId="0" applyFont="1" applyFill="1" applyBorder="1" applyAlignment="1">
      <alignment horizontal="left" wrapText="1"/>
    </xf>
    <xf numFmtId="0" fontId="10" fillId="3" borderId="58" xfId="0" applyFont="1" applyFill="1" applyBorder="1" applyAlignment="1">
      <alignment horizontal="left" wrapText="1"/>
    </xf>
    <xf numFmtId="0" fontId="10" fillId="3" borderId="57" xfId="0" applyFont="1" applyFill="1" applyBorder="1" applyAlignment="1">
      <alignment horizontal="center" wrapText="1"/>
    </xf>
    <xf numFmtId="0" fontId="10" fillId="3" borderId="58" xfId="0" applyFont="1" applyFill="1" applyBorder="1" applyAlignment="1">
      <alignment horizontal="center" wrapText="1"/>
    </xf>
    <xf numFmtId="0" fontId="10" fillId="7" borderId="26" xfId="0" applyFont="1" applyFill="1" applyBorder="1" applyAlignment="1">
      <alignment horizontal="center" wrapText="1"/>
    </xf>
    <xf numFmtId="0" fontId="10" fillId="7" borderId="23" xfId="0" applyFont="1" applyFill="1" applyBorder="1" applyAlignment="1">
      <alignment horizontal="center" wrapText="1"/>
    </xf>
    <xf numFmtId="0" fontId="12" fillId="0" borderId="18" xfId="0" applyFont="1" applyBorder="1" applyAlignment="1">
      <alignment horizontal="left" wrapText="1"/>
    </xf>
    <xf numFmtId="0" fontId="12" fillId="0" borderId="26" xfId="0" applyFont="1" applyBorder="1" applyAlignment="1">
      <alignment horizontal="left" wrapText="1"/>
    </xf>
    <xf numFmtId="0" fontId="9" fillId="5" borderId="18" xfId="0" applyFont="1" applyFill="1" applyBorder="1" applyAlignment="1">
      <alignment horizontal="left" vertical="center" wrapText="1"/>
    </xf>
    <xf numFmtId="0" fontId="5" fillId="28" borderId="26" xfId="0" applyFont="1" applyFill="1" applyBorder="1" applyAlignment="1">
      <alignment horizontal="left" vertical="center" wrapText="1"/>
    </xf>
    <xf numFmtId="0" fontId="5" fillId="28" borderId="36" xfId="0" applyFont="1" applyFill="1" applyBorder="1" applyAlignment="1">
      <alignment horizontal="left" vertical="center" wrapText="1"/>
    </xf>
    <xf numFmtId="0" fontId="5" fillId="28" borderId="23" xfId="0" applyFont="1" applyFill="1" applyBorder="1" applyAlignment="1">
      <alignment horizontal="left" vertical="center" wrapText="1"/>
    </xf>
    <xf numFmtId="0" fontId="23" fillId="4" borderId="26" xfId="0" applyFont="1" applyFill="1" applyBorder="1" applyAlignment="1">
      <alignment horizontal="center" vertical="center" wrapText="1"/>
    </xf>
    <xf numFmtId="0" fontId="24" fillId="4" borderId="23" xfId="0" applyFont="1" applyFill="1" applyBorder="1" applyAlignment="1">
      <alignment horizontal="center" vertical="center" wrapText="1"/>
    </xf>
    <xf numFmtId="0" fontId="10" fillId="0" borderId="18" xfId="0" applyFont="1" applyBorder="1" applyAlignment="1">
      <alignment horizontal="left" wrapText="1"/>
    </xf>
    <xf numFmtId="0" fontId="10" fillId="0" borderId="26" xfId="0" applyFont="1" applyBorder="1" applyAlignment="1">
      <alignment horizontal="left" wrapText="1"/>
    </xf>
    <xf numFmtId="0" fontId="10" fillId="0" borderId="23" xfId="0" applyFont="1" applyBorder="1" applyAlignment="1">
      <alignment horizontal="left" wrapText="1"/>
    </xf>
    <xf numFmtId="0" fontId="10" fillId="0" borderId="59" xfId="0" applyFont="1" applyBorder="1" applyAlignment="1">
      <alignment horizontal="left" wrapText="1"/>
    </xf>
    <xf numFmtId="0" fontId="10" fillId="0" borderId="37" xfId="0" applyFont="1" applyBorder="1" applyAlignment="1">
      <alignment horizontal="left" wrapText="1"/>
    </xf>
    <xf numFmtId="0" fontId="5" fillId="7" borderId="18" xfId="0" applyFont="1" applyFill="1" applyBorder="1" applyAlignment="1">
      <alignment horizontal="left" wrapText="1"/>
    </xf>
    <xf numFmtId="0" fontId="24" fillId="4" borderId="58" xfId="0" applyFont="1" applyFill="1" applyBorder="1" applyAlignment="1">
      <alignment horizontal="left" wrapText="1"/>
    </xf>
    <xf numFmtId="0" fontId="24" fillId="4" borderId="59" xfId="0" applyFont="1" applyFill="1" applyBorder="1" applyAlignment="1">
      <alignment horizontal="left" wrapText="1"/>
    </xf>
    <xf numFmtId="0" fontId="12" fillId="0" borderId="36" xfId="0" applyFont="1" applyBorder="1" applyAlignment="1">
      <alignment horizontal="left" wrapText="1"/>
    </xf>
    <xf numFmtId="0" fontId="5" fillId="33" borderId="26"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7" borderId="36" xfId="0" applyFont="1" applyFill="1" applyBorder="1" applyAlignment="1">
      <alignment horizontal="left" wrapText="1"/>
    </xf>
    <xf numFmtId="3" fontId="16" fillId="7" borderId="26" xfId="0" applyNumberFormat="1" applyFont="1" applyFill="1" applyBorder="1" applyAlignment="1">
      <alignment horizontal="center" vertical="top" wrapText="1"/>
    </xf>
    <xf numFmtId="3" fontId="16" fillId="7" borderId="23" xfId="0" applyNumberFormat="1" applyFont="1" applyFill="1" applyBorder="1" applyAlignment="1">
      <alignment horizontal="center" vertical="top" wrapText="1"/>
    </xf>
    <xf numFmtId="0" fontId="10" fillId="0" borderId="0" xfId="0" applyFont="1" applyFill="1" applyBorder="1" applyAlignment="1">
      <alignment horizontal="center"/>
    </xf>
    <xf numFmtId="0" fontId="10" fillId="0" borderId="36" xfId="0" applyFont="1" applyBorder="1" applyAlignment="1">
      <alignment horizontal="left" wrapText="1"/>
    </xf>
    <xf numFmtId="0" fontId="9" fillId="7" borderId="18" xfId="0" applyFont="1" applyFill="1" applyBorder="1" applyAlignment="1">
      <alignment horizontal="left" wrapText="1"/>
    </xf>
    <xf numFmtId="0" fontId="9" fillId="28" borderId="26" xfId="0" applyFont="1" applyFill="1" applyBorder="1" applyAlignment="1">
      <alignment horizontal="center" vertical="center" wrapText="1"/>
    </xf>
    <xf numFmtId="0" fontId="9" fillId="28" borderId="36" xfId="0" applyFont="1" applyFill="1" applyBorder="1" applyAlignment="1">
      <alignment horizontal="center" vertical="center" wrapText="1"/>
    </xf>
    <xf numFmtId="0" fontId="9" fillId="28" borderId="23" xfId="0" applyFont="1" applyFill="1" applyBorder="1" applyAlignment="1">
      <alignment horizontal="center" vertical="center" wrapText="1"/>
    </xf>
    <xf numFmtId="0" fontId="10" fillId="4" borderId="26" xfId="0" applyFont="1" applyFill="1" applyBorder="1" applyAlignment="1">
      <alignment horizontal="left" wrapText="1"/>
    </xf>
    <xf numFmtId="0" fontId="10" fillId="4" borderId="36" xfId="0" applyFont="1" applyFill="1" applyBorder="1" applyAlignment="1">
      <alignment horizontal="left" wrapText="1"/>
    </xf>
    <xf numFmtId="0" fontId="10" fillId="4" borderId="23" xfId="0" applyFont="1" applyFill="1" applyBorder="1" applyAlignment="1">
      <alignment horizontal="left" wrapText="1"/>
    </xf>
    <xf numFmtId="0" fontId="10" fillId="4" borderId="26" xfId="0" applyFont="1" applyFill="1" applyBorder="1" applyAlignment="1">
      <alignment horizontal="center" wrapText="1"/>
    </xf>
    <xf numFmtId="0" fontId="10" fillId="4" borderId="23" xfId="0" applyFont="1" applyFill="1" applyBorder="1" applyAlignment="1">
      <alignment horizontal="center" wrapText="1"/>
    </xf>
    <xf numFmtId="0" fontId="10" fillId="0" borderId="26" xfId="0" applyFont="1" applyFill="1" applyBorder="1" applyAlignment="1">
      <alignment horizontal="left" wrapText="1"/>
    </xf>
    <xf numFmtId="0" fontId="10" fillId="0" borderId="36" xfId="0" applyFont="1" applyFill="1" applyBorder="1" applyAlignment="1">
      <alignment horizontal="left" wrapText="1"/>
    </xf>
    <xf numFmtId="0" fontId="10" fillId="0" borderId="23" xfId="0" applyFont="1" applyFill="1" applyBorder="1" applyAlignment="1">
      <alignment horizontal="left" wrapText="1"/>
    </xf>
    <xf numFmtId="0" fontId="34" fillId="7" borderId="0" xfId="0" applyFont="1" applyFill="1" applyBorder="1" applyAlignment="1">
      <alignment horizontal="center"/>
    </xf>
    <xf numFmtId="3" fontId="34" fillId="7" borderId="6" xfId="2" applyNumberFormat="1" applyFont="1" applyFill="1" applyBorder="1" applyAlignment="1">
      <alignment horizontal="center"/>
    </xf>
    <xf numFmtId="0" fontId="31" fillId="0" borderId="8" xfId="0" applyFont="1" applyBorder="1" applyAlignment="1">
      <alignment horizontal="center" vertical="center"/>
    </xf>
    <xf numFmtId="0" fontId="31" fillId="0" borderId="10" xfId="0" applyFont="1" applyBorder="1" applyAlignment="1">
      <alignment horizontal="center" vertical="center"/>
    </xf>
    <xf numFmtId="3" fontId="31" fillId="0" borderId="10" xfId="0" applyNumberFormat="1" applyFont="1" applyBorder="1" applyAlignment="1">
      <alignment horizontal="center" vertical="center" wrapText="1"/>
    </xf>
    <xf numFmtId="3" fontId="31" fillId="0" borderId="9" xfId="0" applyNumberFormat="1" applyFont="1" applyBorder="1" applyAlignment="1">
      <alignment horizontal="center" vertical="center" wrapText="1"/>
    </xf>
    <xf numFmtId="0" fontId="31" fillId="7" borderId="8" xfId="0" applyFont="1" applyFill="1" applyBorder="1" applyAlignment="1">
      <alignment horizontal="left" vertical="center" wrapText="1"/>
    </xf>
    <xf numFmtId="0" fontId="31" fillId="7" borderId="10" xfId="0" applyFont="1" applyFill="1" applyBorder="1" applyAlignment="1">
      <alignment horizontal="left" vertical="center" wrapText="1"/>
    </xf>
    <xf numFmtId="0" fontId="31" fillId="7" borderId="9" xfId="0" applyFont="1" applyFill="1" applyBorder="1" applyAlignment="1">
      <alignment horizontal="left" vertical="center" wrapText="1"/>
    </xf>
    <xf numFmtId="3" fontId="34" fillId="7" borderId="2" xfId="2" applyNumberFormat="1" applyFont="1" applyFill="1" applyBorder="1" applyAlignment="1">
      <alignment horizontal="center" vertical="center" wrapText="1"/>
    </xf>
    <xf numFmtId="3" fontId="34" fillId="7" borderId="3" xfId="2" applyNumberFormat="1" applyFont="1" applyFill="1" applyBorder="1" applyAlignment="1">
      <alignment horizontal="center" vertical="center" wrapText="1"/>
    </xf>
    <xf numFmtId="0" fontId="0" fillId="7" borderId="4" xfId="0" applyFont="1" applyFill="1" applyBorder="1" applyAlignment="1">
      <alignment horizontal="center" vertical="center" wrapText="1"/>
    </xf>
    <xf numFmtId="0" fontId="0" fillId="7" borderId="38" xfId="0" applyFont="1" applyFill="1" applyBorder="1" applyAlignment="1">
      <alignment horizontal="center" vertical="center" wrapText="1"/>
    </xf>
    <xf numFmtId="0" fontId="36" fillId="7" borderId="8" xfId="0" applyFont="1" applyFill="1" applyBorder="1" applyAlignment="1">
      <alignment horizontal="left" vertical="center" wrapText="1"/>
    </xf>
    <xf numFmtId="0" fontId="36" fillId="7" borderId="10" xfId="0" applyFont="1" applyFill="1" applyBorder="1" applyAlignment="1">
      <alignment horizontal="left" vertical="center" wrapText="1"/>
    </xf>
    <xf numFmtId="0" fontId="36" fillId="7" borderId="9" xfId="0" applyFont="1" applyFill="1" applyBorder="1" applyAlignment="1">
      <alignment horizontal="left" vertical="center" wrapText="1"/>
    </xf>
    <xf numFmtId="0" fontId="31" fillId="0" borderId="9" xfId="0" applyFont="1" applyBorder="1" applyAlignment="1">
      <alignment horizontal="center" vertical="center"/>
    </xf>
    <xf numFmtId="3" fontId="34" fillId="11" borderId="3" xfId="2" applyNumberFormat="1" applyFont="1" applyFill="1" applyBorder="1" applyAlignment="1">
      <alignment horizontal="center" vertical="center" wrapText="1"/>
    </xf>
    <xf numFmtId="3" fontId="34" fillId="11" borderId="4" xfId="2" applyNumberFormat="1" applyFont="1" applyFill="1" applyBorder="1" applyAlignment="1">
      <alignment horizontal="center" vertical="center" wrapText="1"/>
    </xf>
    <xf numFmtId="3" fontId="34" fillId="11" borderId="0" xfId="2" applyNumberFormat="1" applyFont="1" applyFill="1" applyBorder="1" applyAlignment="1">
      <alignment horizontal="center" vertical="center" wrapText="1"/>
    </xf>
    <xf numFmtId="3" fontId="34" fillId="11" borderId="38" xfId="2" applyNumberFormat="1" applyFont="1" applyFill="1" applyBorder="1" applyAlignment="1">
      <alignment horizontal="center" vertical="center" wrapText="1"/>
    </xf>
    <xf numFmtId="3" fontId="34" fillId="3" borderId="61" xfId="0" applyNumberFormat="1" applyFont="1" applyFill="1" applyBorder="1" applyAlignment="1">
      <alignment horizontal="center" vertical="center"/>
    </xf>
    <xf numFmtId="3" fontId="34" fillId="3" borderId="52" xfId="0" applyNumberFormat="1" applyFont="1" applyFill="1" applyBorder="1" applyAlignment="1">
      <alignment horizontal="center" vertical="center"/>
    </xf>
    <xf numFmtId="3" fontId="34" fillId="3" borderId="56" xfId="0" applyNumberFormat="1" applyFont="1" applyFill="1" applyBorder="1" applyAlignment="1">
      <alignment horizontal="center" vertical="center"/>
    </xf>
    <xf numFmtId="3" fontId="34" fillId="3" borderId="0" xfId="0" applyNumberFormat="1" applyFont="1" applyFill="1" applyBorder="1" applyAlignment="1">
      <alignment horizontal="center" vertical="center"/>
    </xf>
    <xf numFmtId="3" fontId="34" fillId="3" borderId="59" xfId="0" applyNumberFormat="1" applyFont="1" applyFill="1" applyBorder="1" applyAlignment="1">
      <alignment horizontal="center" vertical="center"/>
    </xf>
    <xf numFmtId="3" fontId="34" fillId="3" borderId="47" xfId="0" applyNumberFormat="1" applyFont="1" applyFill="1" applyBorder="1" applyAlignment="1">
      <alignment horizontal="center" vertical="center"/>
    </xf>
    <xf numFmtId="0" fontId="34" fillId="3" borderId="52"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47" xfId="0" applyFont="1" applyFill="1" applyBorder="1" applyAlignment="1">
      <alignment horizontal="center" vertical="center" wrapText="1"/>
    </xf>
    <xf numFmtId="9" fontId="0" fillId="3" borderId="53" xfId="1" applyNumberFormat="1" applyFont="1" applyFill="1" applyBorder="1" applyAlignment="1">
      <alignment horizontal="center" vertical="center"/>
    </xf>
    <xf numFmtId="9" fontId="0" fillId="3" borderId="63" xfId="1" applyNumberFormat="1" applyFont="1" applyFill="1" applyBorder="1" applyAlignment="1">
      <alignment horizontal="center" vertical="center"/>
    </xf>
    <xf numFmtId="9" fontId="0" fillId="3" borderId="37" xfId="1" applyNumberFormat="1" applyFont="1" applyFill="1" applyBorder="1" applyAlignment="1">
      <alignment horizontal="center" vertical="center"/>
    </xf>
    <xf numFmtId="3" fontId="34" fillId="11" borderId="2" xfId="2" applyNumberFormat="1" applyFont="1" applyFill="1" applyBorder="1" applyAlignment="1">
      <alignment horizontal="center" vertical="center"/>
    </xf>
    <xf numFmtId="3" fontId="34" fillId="11" borderId="39" xfId="2" applyNumberFormat="1" applyFont="1" applyFill="1" applyBorder="1" applyAlignment="1">
      <alignment horizontal="center" vertical="center"/>
    </xf>
    <xf numFmtId="3" fontId="34" fillId="11" borderId="6" xfId="2" applyNumberFormat="1" applyFont="1" applyFill="1" applyBorder="1" applyAlignment="1">
      <alignment horizontal="center" vertical="center" wrapText="1"/>
    </xf>
    <xf numFmtId="3" fontId="34" fillId="11" borderId="7" xfId="2" applyNumberFormat="1" applyFont="1" applyFill="1" applyBorder="1" applyAlignment="1">
      <alignment horizontal="center" vertical="center" wrapText="1"/>
    </xf>
    <xf numFmtId="3" fontId="34" fillId="34" borderId="2" xfId="2" applyNumberFormat="1" applyFont="1" applyFill="1" applyBorder="1" applyAlignment="1">
      <alignment horizontal="center" vertical="center"/>
    </xf>
    <xf numFmtId="3" fontId="34" fillId="34" borderId="39" xfId="2" applyNumberFormat="1" applyFont="1" applyFill="1" applyBorder="1" applyAlignment="1">
      <alignment horizontal="center" vertical="center"/>
    </xf>
    <xf numFmtId="3" fontId="34" fillId="34" borderId="3" xfId="2" applyNumberFormat="1" applyFont="1" applyFill="1" applyBorder="1" applyAlignment="1">
      <alignment horizontal="center" vertical="center" wrapText="1"/>
    </xf>
    <xf numFmtId="3" fontId="34" fillId="34" borderId="4" xfId="2" applyNumberFormat="1" applyFont="1" applyFill="1" applyBorder="1" applyAlignment="1">
      <alignment horizontal="center" vertical="center" wrapText="1"/>
    </xf>
    <xf numFmtId="3" fontId="34" fillId="34" borderId="0" xfId="2" applyNumberFormat="1" applyFont="1" applyFill="1" applyBorder="1" applyAlignment="1">
      <alignment horizontal="center" vertical="center" wrapText="1"/>
    </xf>
    <xf numFmtId="3" fontId="34" fillId="34" borderId="38" xfId="2" applyNumberFormat="1" applyFont="1" applyFill="1" applyBorder="1" applyAlignment="1">
      <alignment horizontal="center" vertical="center" wrapText="1"/>
    </xf>
    <xf numFmtId="3" fontId="34" fillId="35" borderId="61" xfId="0" applyNumberFormat="1" applyFont="1" applyFill="1" applyBorder="1" applyAlignment="1">
      <alignment horizontal="center" vertical="center"/>
    </xf>
    <xf numFmtId="3" fontId="34" fillId="35" borderId="52" xfId="0" applyNumberFormat="1" applyFont="1" applyFill="1" applyBorder="1" applyAlignment="1">
      <alignment horizontal="center" vertical="center"/>
    </xf>
    <xf numFmtId="3" fontId="34" fillId="35" borderId="56" xfId="0" applyNumberFormat="1" applyFont="1" applyFill="1" applyBorder="1" applyAlignment="1">
      <alignment horizontal="center" vertical="center"/>
    </xf>
    <xf numFmtId="3" fontId="34" fillId="35" borderId="0" xfId="0" applyNumberFormat="1" applyFont="1" applyFill="1" applyBorder="1" applyAlignment="1">
      <alignment horizontal="center" vertical="center"/>
    </xf>
    <xf numFmtId="3" fontId="34" fillId="35" borderId="59" xfId="0" applyNumberFormat="1" applyFont="1" applyFill="1" applyBorder="1" applyAlignment="1">
      <alignment horizontal="center" vertical="center"/>
    </xf>
    <xf numFmtId="3" fontId="34" fillId="35" borderId="47" xfId="0" applyNumberFormat="1" applyFont="1" applyFill="1" applyBorder="1" applyAlignment="1">
      <alignment horizontal="center" vertical="center"/>
    </xf>
    <xf numFmtId="0" fontId="34" fillId="35" borderId="52" xfId="0" applyFont="1" applyFill="1" applyBorder="1" applyAlignment="1">
      <alignment horizontal="center" vertical="center" wrapText="1"/>
    </xf>
    <xf numFmtId="0" fontId="34" fillId="35" borderId="0" xfId="0" applyFont="1" applyFill="1" applyBorder="1" applyAlignment="1">
      <alignment horizontal="center" vertical="center" wrapText="1"/>
    </xf>
    <xf numFmtId="0" fontId="34" fillId="35" borderId="47" xfId="0" applyFont="1" applyFill="1" applyBorder="1" applyAlignment="1">
      <alignment horizontal="center" vertical="center" wrapText="1"/>
    </xf>
    <xf numFmtId="9" fontId="0" fillId="35" borderId="53" xfId="1" applyNumberFormat="1" applyFont="1" applyFill="1" applyBorder="1" applyAlignment="1">
      <alignment horizontal="center" vertical="center"/>
    </xf>
    <xf numFmtId="9" fontId="0" fillId="35" borderId="63" xfId="1" applyNumberFormat="1" applyFont="1" applyFill="1" applyBorder="1" applyAlignment="1">
      <alignment horizontal="center" vertical="center"/>
    </xf>
    <xf numFmtId="9" fontId="0" fillId="35" borderId="37" xfId="1" applyNumberFormat="1" applyFont="1" applyFill="1" applyBorder="1" applyAlignment="1">
      <alignment horizontal="center" vertical="center"/>
    </xf>
    <xf numFmtId="0" fontId="36" fillId="6" borderId="8" xfId="0" applyFont="1" applyFill="1" applyBorder="1" applyAlignment="1">
      <alignment horizontal="left" vertical="center" wrapText="1"/>
    </xf>
    <xf numFmtId="0" fontId="36" fillId="6" borderId="10" xfId="0" applyFont="1" applyFill="1" applyBorder="1" applyAlignment="1">
      <alignment horizontal="left" vertical="center" wrapText="1"/>
    </xf>
    <xf numFmtId="0" fontId="36" fillId="6" borderId="9" xfId="0" applyFont="1" applyFill="1" applyBorder="1" applyAlignment="1">
      <alignment horizontal="left" vertical="center" wrapText="1"/>
    </xf>
    <xf numFmtId="0" fontId="36" fillId="11" borderId="8" xfId="0" applyFont="1" applyFill="1" applyBorder="1" applyAlignment="1">
      <alignment horizontal="left" vertical="center" wrapText="1"/>
    </xf>
    <xf numFmtId="0" fontId="36" fillId="11" borderId="10" xfId="0" applyFont="1" applyFill="1" applyBorder="1" applyAlignment="1">
      <alignment horizontal="left" vertical="center" wrapText="1"/>
    </xf>
    <xf numFmtId="0" fontId="36" fillId="11" borderId="9" xfId="0" applyFont="1" applyFill="1" applyBorder="1" applyAlignment="1">
      <alignment horizontal="left" vertical="center" wrapText="1"/>
    </xf>
    <xf numFmtId="3" fontId="34" fillId="7" borderId="39" xfId="2" applyNumberFormat="1" applyFont="1" applyFill="1" applyBorder="1" applyAlignment="1">
      <alignment horizontal="center" vertical="center"/>
    </xf>
    <xf numFmtId="3" fontId="34" fillId="7" borderId="0" xfId="2" applyNumberFormat="1" applyFont="1" applyFill="1" applyBorder="1" applyAlignment="1">
      <alignment horizontal="center" vertical="center"/>
    </xf>
    <xf numFmtId="3" fontId="34" fillId="7" borderId="0" xfId="2" applyNumberFormat="1" applyFont="1" applyFill="1" applyBorder="1" applyAlignment="1">
      <alignment horizontal="center" vertical="center" wrapText="1"/>
    </xf>
    <xf numFmtId="3" fontId="34" fillId="7" borderId="38" xfId="2" applyNumberFormat="1" applyFont="1" applyFill="1" applyBorder="1" applyAlignment="1">
      <alignment horizontal="center" vertical="center" wrapText="1"/>
    </xf>
    <xf numFmtId="3" fontId="34" fillId="16" borderId="61" xfId="0" applyNumberFormat="1" applyFont="1" applyFill="1" applyBorder="1" applyAlignment="1">
      <alignment horizontal="center" vertical="center"/>
    </xf>
    <xf numFmtId="3" fontId="34" fillId="16" borderId="52" xfId="0" applyNumberFormat="1" applyFont="1" applyFill="1" applyBorder="1" applyAlignment="1">
      <alignment horizontal="center" vertical="center"/>
    </xf>
    <xf numFmtId="3" fontId="34" fillId="16" borderId="56" xfId="0" applyNumberFormat="1" applyFont="1" applyFill="1" applyBorder="1" applyAlignment="1">
      <alignment horizontal="center" vertical="center"/>
    </xf>
    <xf numFmtId="3" fontId="34" fillId="16" borderId="0" xfId="0" applyNumberFormat="1" applyFont="1" applyFill="1" applyBorder="1" applyAlignment="1">
      <alignment horizontal="center" vertical="center"/>
    </xf>
    <xf numFmtId="3" fontId="34" fillId="16" borderId="59" xfId="0" applyNumberFormat="1" applyFont="1" applyFill="1" applyBorder="1" applyAlignment="1">
      <alignment horizontal="center" vertical="center"/>
    </xf>
    <xf numFmtId="3" fontId="34" fillId="16" borderId="47" xfId="0" applyNumberFormat="1" applyFont="1" applyFill="1" applyBorder="1" applyAlignment="1">
      <alignment horizontal="center" vertical="center"/>
    </xf>
    <xf numFmtId="0" fontId="34" fillId="16" borderId="52" xfId="0" applyFont="1" applyFill="1" applyBorder="1" applyAlignment="1">
      <alignment horizontal="center" vertical="center" wrapText="1"/>
    </xf>
    <xf numFmtId="0" fontId="34" fillId="16" borderId="0" xfId="0" applyFont="1" applyFill="1" applyBorder="1" applyAlignment="1">
      <alignment horizontal="center" vertical="center" wrapText="1"/>
    </xf>
    <xf numFmtId="0" fontId="34" fillId="16" borderId="47" xfId="0" applyFont="1" applyFill="1" applyBorder="1" applyAlignment="1">
      <alignment horizontal="center" vertical="center" wrapText="1"/>
    </xf>
    <xf numFmtId="9" fontId="0" fillId="16" borderId="53" xfId="1" applyNumberFormat="1" applyFont="1" applyFill="1" applyBorder="1" applyAlignment="1">
      <alignment horizontal="center" vertical="center"/>
    </xf>
    <xf numFmtId="9" fontId="0" fillId="16" borderId="63" xfId="1" applyNumberFormat="1" applyFont="1" applyFill="1" applyBorder="1" applyAlignment="1">
      <alignment horizontal="center" vertical="center"/>
    </xf>
    <xf numFmtId="9" fontId="0" fillId="16" borderId="37" xfId="1" applyNumberFormat="1" applyFont="1" applyFill="1" applyBorder="1" applyAlignment="1">
      <alignment horizontal="center" vertical="center"/>
    </xf>
    <xf numFmtId="3" fontId="34" fillId="7" borderId="6" xfId="2" applyNumberFormat="1" applyFont="1" applyFill="1" applyBorder="1" applyAlignment="1">
      <alignment horizontal="center" vertical="center" wrapText="1"/>
    </xf>
    <xf numFmtId="3" fontId="34" fillId="7" borderId="7" xfId="2" applyNumberFormat="1" applyFont="1" applyFill="1" applyBorder="1" applyAlignment="1">
      <alignment horizontal="center" vertical="center" wrapText="1"/>
    </xf>
    <xf numFmtId="0" fontId="34" fillId="16" borderId="53" xfId="0" applyFont="1" applyFill="1" applyBorder="1" applyAlignment="1">
      <alignment horizontal="center" vertical="center" wrapText="1"/>
    </xf>
    <xf numFmtId="0" fontId="34" fillId="16" borderId="63" xfId="0" applyFont="1" applyFill="1" applyBorder="1" applyAlignment="1">
      <alignment horizontal="center" vertical="center" wrapText="1"/>
    </xf>
    <xf numFmtId="0" fontId="34" fillId="16" borderId="37" xfId="0" applyFont="1" applyFill="1" applyBorder="1" applyAlignment="1">
      <alignment horizontal="center" vertical="center" wrapText="1"/>
    </xf>
    <xf numFmtId="0" fontId="1" fillId="17" borderId="8" xfId="0" applyNumberFormat="1" applyFont="1" applyFill="1" applyBorder="1" applyAlignment="1">
      <alignment horizontal="center" vertical="center" wrapText="1"/>
    </xf>
    <xf numFmtId="0" fontId="1" fillId="17" borderId="9" xfId="0" applyNumberFormat="1" applyFont="1" applyFill="1" applyBorder="1" applyAlignment="1">
      <alignment horizontal="center" vertical="center" wrapText="1"/>
    </xf>
    <xf numFmtId="0" fontId="1" fillId="17" borderId="8" xfId="0" applyFont="1" applyFill="1" applyBorder="1" applyAlignment="1">
      <alignment horizontal="center" vertical="center" wrapText="1"/>
    </xf>
    <xf numFmtId="0" fontId="1" fillId="17" borderId="10" xfId="0" applyFont="1" applyFill="1" applyBorder="1" applyAlignment="1">
      <alignment horizontal="center" vertical="center" wrapText="1"/>
    </xf>
    <xf numFmtId="0" fontId="1" fillId="17" borderId="9" xfId="0" applyFont="1" applyFill="1" applyBorder="1" applyAlignment="1">
      <alignment horizontal="center" vertical="center" wrapText="1"/>
    </xf>
    <xf numFmtId="0" fontId="3" fillId="21" borderId="2" xfId="0" applyFont="1" applyFill="1" applyBorder="1" applyAlignment="1">
      <alignment horizontal="center" vertical="center"/>
    </xf>
    <xf numFmtId="0" fontId="3" fillId="21" borderId="3" xfId="0" applyFont="1" applyFill="1" applyBorder="1" applyAlignment="1">
      <alignment horizontal="center" vertical="center"/>
    </xf>
    <xf numFmtId="0" fontId="3" fillId="21" borderId="4" xfId="0" applyFont="1" applyFill="1" applyBorder="1" applyAlignment="1">
      <alignment horizontal="center" vertical="center"/>
    </xf>
    <xf numFmtId="0" fontId="3" fillId="21" borderId="5" xfId="0" applyFont="1" applyFill="1" applyBorder="1" applyAlignment="1">
      <alignment horizontal="center" vertical="center"/>
    </xf>
    <xf numFmtId="0" fontId="3" fillId="21" borderId="6" xfId="0" applyFont="1" applyFill="1" applyBorder="1" applyAlignment="1">
      <alignment horizontal="center" vertical="center"/>
    </xf>
    <xf numFmtId="0" fontId="3" fillId="21" borderId="7" xfId="0" applyFont="1" applyFill="1" applyBorder="1" applyAlignment="1">
      <alignment horizontal="center" vertical="center"/>
    </xf>
    <xf numFmtId="0" fontId="1" fillId="39" borderId="11" xfId="0" applyFont="1" applyFill="1" applyBorder="1" applyAlignment="1">
      <alignment horizontal="center" vertical="center" wrapText="1"/>
    </xf>
    <xf numFmtId="0" fontId="1" fillId="39" borderId="12" xfId="0" applyFont="1" applyFill="1" applyBorder="1" applyAlignment="1">
      <alignment horizontal="center" vertical="center" wrapText="1"/>
    </xf>
    <xf numFmtId="0" fontId="1" fillId="39" borderId="13" xfId="0" applyFont="1" applyFill="1" applyBorder="1" applyAlignment="1">
      <alignment horizontal="center" vertical="center" wrapText="1"/>
    </xf>
    <xf numFmtId="0" fontId="3" fillId="17" borderId="11" xfId="0" applyFont="1" applyFill="1" applyBorder="1" applyAlignment="1">
      <alignment horizontal="center" vertical="center" wrapText="1"/>
    </xf>
    <xf numFmtId="0" fontId="3" fillId="17" borderId="13" xfId="0" applyFont="1" applyFill="1" applyBorder="1" applyAlignment="1">
      <alignment horizontal="center" vertical="center" wrapText="1"/>
    </xf>
    <xf numFmtId="0" fontId="3" fillId="17" borderId="2" xfId="0" applyFont="1" applyFill="1" applyBorder="1" applyAlignment="1">
      <alignment horizontal="center" vertical="center" wrapText="1"/>
    </xf>
    <xf numFmtId="0" fontId="3" fillId="17" borderId="5" xfId="0" applyFont="1" applyFill="1" applyBorder="1" applyAlignment="1">
      <alignment horizontal="center" vertical="center" wrapText="1"/>
    </xf>
    <xf numFmtId="0" fontId="3" fillId="17" borderId="12" xfId="0" applyFont="1" applyFill="1" applyBorder="1" applyAlignment="1">
      <alignment horizontal="center" vertical="center" wrapText="1"/>
    </xf>
    <xf numFmtId="0" fontId="1" fillId="0" borderId="4"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4" fillId="9" borderId="11" xfId="0" applyFont="1" applyFill="1" applyBorder="1" applyAlignment="1">
      <alignment horizontal="center" vertical="center"/>
    </xf>
    <xf numFmtId="0" fontId="4" fillId="9" borderId="13" xfId="0" applyFont="1" applyFill="1" applyBorder="1" applyAlignment="1">
      <alignment horizontal="center" vertical="center"/>
    </xf>
    <xf numFmtId="0" fontId="4" fillId="18" borderId="11" xfId="0" applyFont="1" applyFill="1" applyBorder="1" applyAlignment="1">
      <alignment horizontal="center" vertical="center" wrapText="1"/>
    </xf>
    <xf numFmtId="0" fontId="4" fillId="18" borderId="12" xfId="0" applyFont="1" applyFill="1" applyBorder="1" applyAlignment="1">
      <alignment horizontal="center" vertical="center" wrapText="1"/>
    </xf>
    <xf numFmtId="0" fontId="4" fillId="18" borderId="13" xfId="0" applyFont="1" applyFill="1" applyBorder="1" applyAlignment="1">
      <alignment horizontal="center" vertical="center" wrapText="1"/>
    </xf>
    <xf numFmtId="0" fontId="4" fillId="15" borderId="11" xfId="0" applyFont="1" applyFill="1" applyBorder="1" applyAlignment="1">
      <alignment horizontal="center" vertical="center" wrapText="1"/>
    </xf>
    <xf numFmtId="0" fontId="4" fillId="15" borderId="12" xfId="0" applyFont="1" applyFill="1" applyBorder="1" applyAlignment="1">
      <alignment horizontal="center" vertical="center" wrapText="1"/>
    </xf>
    <xf numFmtId="0" fontId="4" fillId="15" borderId="13" xfId="0" applyFont="1" applyFill="1" applyBorder="1" applyAlignment="1">
      <alignment horizontal="center" vertical="center" wrapText="1"/>
    </xf>
    <xf numFmtId="0" fontId="4" fillId="14" borderId="11" xfId="0" applyFont="1" applyFill="1" applyBorder="1" applyAlignment="1">
      <alignment horizontal="center" vertical="center" wrapText="1"/>
    </xf>
    <xf numFmtId="0" fontId="4" fillId="14" borderId="12" xfId="0" applyFont="1" applyFill="1" applyBorder="1" applyAlignment="1">
      <alignment horizontal="center" vertical="center" wrapText="1"/>
    </xf>
    <xf numFmtId="0" fontId="4" fillId="14" borderId="13"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22" borderId="4" xfId="0" applyFont="1" applyFill="1" applyBorder="1" applyAlignment="1">
      <alignment horizontal="center" vertical="center" wrapText="1"/>
    </xf>
    <xf numFmtId="0" fontId="3" fillId="22" borderId="7"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22" borderId="2" xfId="0" applyFont="1" applyFill="1" applyBorder="1" applyAlignment="1">
      <alignment horizontal="center" vertical="center"/>
    </xf>
    <xf numFmtId="0" fontId="3" fillId="22" borderId="4" xfId="0" applyFont="1" applyFill="1" applyBorder="1" applyAlignment="1">
      <alignment horizontal="center" vertical="center"/>
    </xf>
    <xf numFmtId="0" fontId="3" fillId="22" borderId="11" xfId="0" applyFont="1" applyFill="1" applyBorder="1" applyAlignment="1">
      <alignment horizontal="center" vertical="center" wrapText="1"/>
    </xf>
    <xf numFmtId="0" fontId="3" fillId="22" borderId="13" xfId="0" applyFont="1" applyFill="1" applyBorder="1" applyAlignment="1">
      <alignment horizontal="center" vertical="center" wrapText="1"/>
    </xf>
    <xf numFmtId="0" fontId="3" fillId="10" borderId="8" xfId="0" applyFont="1" applyFill="1" applyBorder="1" applyAlignment="1">
      <alignment horizontal="center" vertical="center"/>
    </xf>
    <xf numFmtId="0" fontId="3" fillId="10" borderId="10" xfId="0" applyFont="1" applyFill="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4" fillId="13" borderId="13"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9" borderId="1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1" fillId="39" borderId="11" xfId="0" applyFont="1" applyFill="1" applyBorder="1" applyAlignment="1" applyProtection="1">
      <alignment horizontal="center" vertical="center" wrapText="1"/>
      <protection locked="0"/>
    </xf>
    <xf numFmtId="0" fontId="1" fillId="39" borderId="12" xfId="0" applyFont="1" applyFill="1" applyBorder="1" applyAlignment="1" applyProtection="1">
      <alignment horizontal="center" vertical="center" wrapText="1"/>
      <protection locked="0"/>
    </xf>
    <xf numFmtId="0" fontId="1" fillId="39" borderId="13" xfId="0" applyFont="1" applyFill="1" applyBorder="1" applyAlignment="1" applyProtection="1">
      <alignment horizontal="center" vertical="center" wrapText="1"/>
      <protection locked="0"/>
    </xf>
    <xf numFmtId="0" fontId="1" fillId="7" borderId="11" xfId="0" applyFont="1" applyFill="1" applyBorder="1" applyAlignment="1" applyProtection="1">
      <alignment horizontal="center" vertical="center" wrapText="1"/>
      <protection locked="0"/>
    </xf>
    <xf numFmtId="0" fontId="1" fillId="7" borderId="12" xfId="0" applyFont="1" applyFill="1" applyBorder="1" applyAlignment="1" applyProtection="1">
      <alignment horizontal="center" vertical="center" wrapText="1"/>
      <protection locked="0"/>
    </xf>
    <xf numFmtId="0" fontId="1" fillId="7" borderId="13"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3" fillId="4" borderId="42"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0" fontId="3" fillId="4" borderId="11"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0" fontId="3" fillId="22" borderId="2" xfId="0" applyFont="1" applyFill="1" applyBorder="1" applyAlignment="1" applyProtection="1">
      <alignment horizontal="center" vertical="center"/>
      <protection locked="0"/>
    </xf>
    <xf numFmtId="0" fontId="3" fillId="22" borderId="4" xfId="0" applyFont="1" applyFill="1" applyBorder="1" applyAlignment="1" applyProtection="1">
      <alignment horizontal="center" vertical="center"/>
      <protection locked="0"/>
    </xf>
    <xf numFmtId="0" fontId="3" fillId="22" borderId="11" xfId="0" applyFont="1" applyFill="1" applyBorder="1" applyAlignment="1" applyProtection="1">
      <alignment horizontal="center" vertical="center" wrapText="1"/>
      <protection locked="0"/>
    </xf>
    <xf numFmtId="0" fontId="3" fillId="22" borderId="13" xfId="0" applyFont="1" applyFill="1" applyBorder="1" applyAlignment="1" applyProtection="1">
      <alignment horizontal="center" vertical="center" wrapText="1"/>
      <protection locked="0"/>
    </xf>
    <xf numFmtId="0" fontId="3" fillId="22" borderId="4" xfId="0" applyFont="1" applyFill="1" applyBorder="1" applyAlignment="1" applyProtection="1">
      <alignment horizontal="center" vertical="center" wrapText="1"/>
      <protection locked="0"/>
    </xf>
    <xf numFmtId="0" fontId="3" fillId="22" borderId="7" xfId="0" applyFont="1" applyFill="1" applyBorder="1" applyAlignment="1" applyProtection="1">
      <alignment horizontal="center" vertical="center" wrapText="1"/>
      <protection locked="0"/>
    </xf>
    <xf numFmtId="0" fontId="3" fillId="17" borderId="11" xfId="0" applyFont="1" applyFill="1" applyBorder="1" applyAlignment="1" applyProtection="1">
      <alignment horizontal="center" vertical="center" wrapText="1"/>
      <protection locked="0"/>
    </xf>
    <xf numFmtId="0" fontId="3" fillId="17" borderId="13" xfId="0" applyFont="1" applyFill="1" applyBorder="1" applyAlignment="1" applyProtection="1">
      <alignment horizontal="center" vertical="center" wrapText="1"/>
      <protection locked="0"/>
    </xf>
    <xf numFmtId="0" fontId="3" fillId="11" borderId="2" xfId="0" applyFont="1" applyFill="1" applyBorder="1" applyAlignment="1" applyProtection="1">
      <alignment horizontal="center" vertical="center" wrapText="1"/>
      <protection locked="0"/>
    </xf>
    <xf numFmtId="0" fontId="3" fillId="11" borderId="3" xfId="0" applyFont="1" applyFill="1" applyBorder="1" applyAlignment="1" applyProtection="1">
      <alignment horizontal="center" vertical="center" wrapText="1"/>
      <protection locked="0"/>
    </xf>
    <xf numFmtId="0" fontId="3" fillId="11" borderId="4" xfId="0" applyFont="1" applyFill="1" applyBorder="1" applyAlignment="1" applyProtection="1">
      <alignment horizontal="center" vertical="center" wrapText="1"/>
      <protection locked="0"/>
    </xf>
    <xf numFmtId="0" fontId="3" fillId="11" borderId="5" xfId="0" applyFont="1" applyFill="1" applyBorder="1" applyAlignment="1" applyProtection="1">
      <alignment horizontal="center" vertical="center" wrapText="1"/>
      <protection locked="0"/>
    </xf>
    <xf numFmtId="0" fontId="3" fillId="11" borderId="6" xfId="0" applyFont="1" applyFill="1" applyBorder="1" applyAlignment="1" applyProtection="1">
      <alignment horizontal="center" vertical="center" wrapText="1"/>
      <protection locked="0"/>
    </xf>
    <xf numFmtId="0" fontId="3" fillId="11" borderId="7"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3" fillId="5" borderId="3" xfId="0" applyFont="1" applyFill="1" applyBorder="1" applyAlignment="1" applyProtection="1">
      <alignment horizontal="center" vertical="center" wrapText="1"/>
      <protection locked="0"/>
    </xf>
    <xf numFmtId="0" fontId="3" fillId="5" borderId="4" xfId="0" applyFont="1" applyFill="1" applyBorder="1" applyAlignment="1" applyProtection="1">
      <alignment horizontal="center" vertical="center" wrapText="1"/>
      <protection locked="0"/>
    </xf>
    <xf numFmtId="0" fontId="3" fillId="5" borderId="5" xfId="0" applyFont="1" applyFill="1" applyBorder="1" applyAlignment="1" applyProtection="1">
      <alignment horizontal="center" vertical="center" wrapText="1"/>
      <protection locked="0"/>
    </xf>
    <xf numFmtId="0" fontId="3" fillId="5" borderId="6" xfId="0" applyFont="1" applyFill="1" applyBorder="1" applyAlignment="1" applyProtection="1">
      <alignment horizontal="center" vertical="center" wrapText="1"/>
      <protection locked="0"/>
    </xf>
    <xf numFmtId="0" fontId="3" fillId="5" borderId="7" xfId="0" applyFont="1" applyFill="1" applyBorder="1" applyAlignment="1" applyProtection="1">
      <alignment horizontal="center" vertical="center" wrapText="1"/>
      <protection locked="0"/>
    </xf>
    <xf numFmtId="0" fontId="3" fillId="6" borderId="2" xfId="0" applyFont="1" applyFill="1" applyBorder="1" applyAlignment="1" applyProtection="1">
      <alignment horizontal="center" vertical="center" wrapText="1"/>
      <protection locked="0"/>
    </xf>
    <xf numFmtId="0" fontId="3" fillId="6" borderId="3" xfId="0" applyFont="1" applyFill="1" applyBorder="1" applyAlignment="1" applyProtection="1">
      <alignment horizontal="center" vertical="center" wrapText="1"/>
      <protection locked="0"/>
    </xf>
    <xf numFmtId="0" fontId="3" fillId="6" borderId="4" xfId="0" applyFont="1" applyFill="1" applyBorder="1" applyAlignment="1" applyProtection="1">
      <alignment horizontal="center" vertical="center" wrapText="1"/>
      <protection locked="0"/>
    </xf>
    <xf numFmtId="0" fontId="3" fillId="6" borderId="5" xfId="0" applyFont="1" applyFill="1" applyBorder="1" applyAlignment="1" applyProtection="1">
      <alignment horizontal="center" vertical="center" wrapText="1"/>
      <protection locked="0"/>
    </xf>
    <xf numFmtId="0" fontId="3" fillId="6" borderId="6" xfId="0" applyFont="1" applyFill="1" applyBorder="1" applyAlignment="1" applyProtection="1">
      <alignment horizontal="center" vertical="center" wrapText="1"/>
      <protection locked="0"/>
    </xf>
    <xf numFmtId="0" fontId="3" fillId="6" borderId="7" xfId="0" applyFont="1" applyFill="1" applyBorder="1" applyAlignment="1" applyProtection="1">
      <alignment horizontal="center" vertical="center" wrapText="1"/>
      <protection locked="0"/>
    </xf>
    <xf numFmtId="0" fontId="3" fillId="21" borderId="2" xfId="0" applyFont="1" applyFill="1" applyBorder="1" applyAlignment="1" applyProtection="1">
      <alignment horizontal="center" vertical="center"/>
      <protection locked="0"/>
    </xf>
    <xf numFmtId="0" fontId="3" fillId="21" borderId="3" xfId="0" applyFont="1" applyFill="1" applyBorder="1" applyAlignment="1" applyProtection="1">
      <alignment horizontal="center" vertical="center"/>
      <protection locked="0"/>
    </xf>
    <xf numFmtId="0" fontId="3" fillId="21" borderId="4" xfId="0" applyFont="1" applyFill="1" applyBorder="1" applyAlignment="1" applyProtection="1">
      <alignment horizontal="center" vertical="center"/>
      <protection locked="0"/>
    </xf>
    <xf numFmtId="0" fontId="3" fillId="21" borderId="5" xfId="0" applyFont="1" applyFill="1" applyBorder="1" applyAlignment="1" applyProtection="1">
      <alignment horizontal="center" vertical="center"/>
      <protection locked="0"/>
    </xf>
    <xf numFmtId="0" fontId="3" fillId="21" borderId="6" xfId="0" applyFont="1" applyFill="1" applyBorder="1" applyAlignment="1" applyProtection="1">
      <alignment horizontal="center" vertical="center"/>
      <protection locked="0"/>
    </xf>
    <xf numFmtId="0" fontId="3" fillId="21" borderId="7" xfId="0" applyFont="1" applyFill="1" applyBorder="1" applyAlignment="1" applyProtection="1">
      <alignment horizontal="center" vertical="center"/>
      <protection locked="0"/>
    </xf>
    <xf numFmtId="0" fontId="3" fillId="17" borderId="2" xfId="0" applyFont="1" applyFill="1" applyBorder="1" applyAlignment="1" applyProtection="1">
      <alignment horizontal="center" vertical="center" wrapText="1"/>
      <protection locked="0"/>
    </xf>
    <xf numFmtId="0" fontId="3" fillId="17" borderId="5" xfId="0" applyFont="1" applyFill="1" applyBorder="1" applyAlignment="1" applyProtection="1">
      <alignment horizontal="center" vertical="center" wrapText="1"/>
      <protection locked="0"/>
    </xf>
    <xf numFmtId="0" fontId="3" fillId="17" borderId="12" xfId="0" applyFont="1" applyFill="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4" fillId="9" borderId="11" xfId="0" applyFont="1" applyFill="1" applyBorder="1" applyAlignment="1" applyProtection="1">
      <alignment horizontal="center" vertical="center"/>
      <protection locked="0"/>
    </xf>
    <xf numFmtId="0" fontId="4" fillId="9" borderId="13" xfId="0" applyFont="1" applyFill="1" applyBorder="1" applyAlignment="1" applyProtection="1">
      <alignment horizontal="center" vertical="center"/>
      <protection locked="0"/>
    </xf>
    <xf numFmtId="0" fontId="4" fillId="9" borderId="4" xfId="0" applyFont="1" applyFill="1" applyBorder="1" applyAlignment="1" applyProtection="1">
      <alignment horizontal="center" vertical="center"/>
      <protection locked="0"/>
    </xf>
    <xf numFmtId="0" fontId="4" fillId="9" borderId="7" xfId="0" applyFont="1" applyFill="1" applyBorder="1" applyAlignment="1" applyProtection="1">
      <alignment horizontal="center" vertical="center"/>
      <protection locked="0"/>
    </xf>
    <xf numFmtId="0" fontId="4" fillId="9" borderId="2" xfId="0" applyFont="1" applyFill="1" applyBorder="1" applyAlignment="1" applyProtection="1">
      <alignment horizontal="center" vertical="center"/>
      <protection locked="0"/>
    </xf>
    <xf numFmtId="0" fontId="4" fillId="9" borderId="5" xfId="0" applyFont="1" applyFill="1" applyBorder="1" applyAlignment="1" applyProtection="1">
      <alignment horizontal="center" vertical="center"/>
      <protection locked="0"/>
    </xf>
    <xf numFmtId="0" fontId="4" fillId="18" borderId="11" xfId="0" applyFont="1" applyFill="1" applyBorder="1" applyAlignment="1" applyProtection="1">
      <alignment horizontal="center" vertical="center" wrapText="1"/>
      <protection locked="0"/>
    </xf>
    <xf numFmtId="0" fontId="4" fillId="18" borderId="12" xfId="0" applyFont="1" applyFill="1" applyBorder="1" applyAlignment="1" applyProtection="1">
      <alignment horizontal="center" vertical="center" wrapText="1"/>
      <protection locked="0"/>
    </xf>
    <xf numFmtId="0" fontId="4" fillId="18" borderId="13" xfId="0" applyFont="1" applyFill="1" applyBorder="1" applyAlignment="1" applyProtection="1">
      <alignment horizontal="center" vertical="center" wrapText="1"/>
      <protection locked="0"/>
    </xf>
    <xf numFmtId="0" fontId="4" fillId="15" borderId="11" xfId="0" applyFont="1" applyFill="1" applyBorder="1" applyAlignment="1" applyProtection="1">
      <alignment horizontal="center" vertical="center" wrapText="1"/>
      <protection locked="0"/>
    </xf>
    <xf numFmtId="0" fontId="4" fillId="15" borderId="12" xfId="0" applyFont="1" applyFill="1" applyBorder="1" applyAlignment="1" applyProtection="1">
      <alignment horizontal="center" vertical="center" wrapText="1"/>
      <protection locked="0"/>
    </xf>
    <xf numFmtId="0" fontId="4" fillId="15" borderId="13" xfId="0" applyFont="1" applyFill="1" applyBorder="1" applyAlignment="1" applyProtection="1">
      <alignment horizontal="center" vertical="center" wrapText="1"/>
      <protection locked="0"/>
    </xf>
    <xf numFmtId="0" fontId="4" fillId="14" borderId="11" xfId="0" applyFont="1" applyFill="1" applyBorder="1" applyAlignment="1" applyProtection="1">
      <alignment horizontal="center" vertical="center" wrapText="1"/>
      <protection locked="0"/>
    </xf>
    <xf numFmtId="0" fontId="4" fillId="14" borderId="12" xfId="0" applyFont="1" applyFill="1" applyBorder="1" applyAlignment="1" applyProtection="1">
      <alignment horizontal="center" vertical="center" wrapText="1"/>
      <protection locked="0"/>
    </xf>
    <xf numFmtId="0" fontId="4" fillId="14" borderId="13" xfId="0" applyFont="1" applyFill="1" applyBorder="1" applyAlignment="1" applyProtection="1">
      <alignment horizontal="center" vertical="center" wrapText="1"/>
      <protection locked="0"/>
    </xf>
    <xf numFmtId="0" fontId="3" fillId="10" borderId="8" xfId="0" applyFont="1" applyFill="1" applyBorder="1" applyAlignment="1" applyProtection="1">
      <alignment horizontal="center" vertical="center"/>
      <protection locked="0"/>
    </xf>
    <xf numFmtId="0" fontId="3" fillId="10"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4" fillId="8" borderId="2" xfId="0" applyFont="1" applyFill="1" applyBorder="1" applyAlignment="1" applyProtection="1">
      <alignment horizontal="center" vertical="center"/>
      <protection locked="0"/>
    </xf>
    <xf numFmtId="0" fontId="4" fillId="8" borderId="3" xfId="0" applyFont="1" applyFill="1" applyBorder="1" applyAlignment="1" applyProtection="1">
      <alignment horizontal="center" vertical="center"/>
      <protection locked="0"/>
    </xf>
    <xf numFmtId="0" fontId="4" fillId="8" borderId="5" xfId="0" applyFont="1" applyFill="1" applyBorder="1" applyAlignment="1" applyProtection="1">
      <alignment horizontal="center" vertical="center"/>
      <protection locked="0"/>
    </xf>
    <xf numFmtId="0" fontId="4" fillId="8" borderId="6" xfId="0" applyFont="1" applyFill="1" applyBorder="1" applyAlignment="1" applyProtection="1">
      <alignment horizontal="center" vertical="center"/>
      <protection locked="0"/>
    </xf>
    <xf numFmtId="0" fontId="4" fillId="13" borderId="11" xfId="0" applyFont="1" applyFill="1" applyBorder="1" applyAlignment="1" applyProtection="1">
      <alignment horizontal="center" vertical="center" wrapText="1"/>
      <protection locked="0"/>
    </xf>
    <xf numFmtId="0" fontId="4" fillId="13" borderId="12" xfId="0" applyFont="1" applyFill="1" applyBorder="1" applyAlignment="1" applyProtection="1">
      <alignment horizontal="center" vertical="center" wrapText="1"/>
      <protection locked="0"/>
    </xf>
    <xf numFmtId="0" fontId="4" fillId="13" borderId="13" xfId="0" applyFont="1" applyFill="1" applyBorder="1" applyAlignment="1" applyProtection="1">
      <alignment horizontal="center" vertical="center" wrapText="1"/>
      <protection locked="0"/>
    </xf>
    <xf numFmtId="0" fontId="4" fillId="8" borderId="8" xfId="0" applyFont="1" applyFill="1" applyBorder="1" applyAlignment="1" applyProtection="1">
      <alignment horizontal="center" vertical="center"/>
      <protection locked="0"/>
    </xf>
    <xf numFmtId="0" fontId="4" fillId="8" borderId="10" xfId="0" applyFont="1" applyFill="1" applyBorder="1" applyAlignment="1" applyProtection="1">
      <alignment horizontal="center" vertical="center"/>
      <protection locked="0"/>
    </xf>
    <xf numFmtId="0" fontId="4" fillId="8" borderId="9" xfId="0" applyFont="1" applyFill="1" applyBorder="1" applyAlignment="1" applyProtection="1">
      <alignment horizontal="center" vertical="center"/>
      <protection locked="0"/>
    </xf>
    <xf numFmtId="0" fontId="4" fillId="8" borderId="11" xfId="0" applyFont="1" applyFill="1" applyBorder="1" applyAlignment="1" applyProtection="1">
      <alignment horizontal="center" vertical="center" wrapText="1"/>
      <protection locked="0"/>
    </xf>
    <xf numFmtId="0" fontId="4" fillId="8" borderId="12" xfId="0" applyFont="1" applyFill="1" applyBorder="1" applyAlignment="1" applyProtection="1">
      <alignment horizontal="center" vertical="center" wrapText="1"/>
      <protection locked="0"/>
    </xf>
    <xf numFmtId="0" fontId="4" fillId="8" borderId="13"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9" borderId="8" xfId="0" applyFont="1" applyFill="1" applyBorder="1" applyAlignment="1" applyProtection="1">
      <alignment horizontal="center" vertical="center"/>
      <protection locked="0"/>
    </xf>
    <xf numFmtId="0" fontId="4" fillId="9" borderId="10" xfId="0" applyFont="1" applyFill="1" applyBorder="1" applyAlignment="1" applyProtection="1">
      <alignment horizontal="center" vertical="center"/>
      <protection locked="0"/>
    </xf>
    <xf numFmtId="0" fontId="4" fillId="9" borderId="9" xfId="0" applyFont="1" applyFill="1" applyBorder="1" applyAlignment="1" applyProtection="1">
      <alignment horizontal="center" vertical="center"/>
      <protection locked="0"/>
    </xf>
    <xf numFmtId="0" fontId="28" fillId="6" borderId="18" xfId="0" applyFont="1" applyFill="1" applyBorder="1" applyAlignment="1">
      <alignment horizontal="center" vertical="top"/>
    </xf>
    <xf numFmtId="0" fontId="28" fillId="6" borderId="18" xfId="0" applyFont="1" applyFill="1" applyBorder="1" applyAlignment="1">
      <alignment horizontal="center" vertical="center"/>
    </xf>
  </cellXfs>
  <cellStyles count="3">
    <cellStyle name="Millares 2" xfId="2" xr:uid="{00000000-0005-0000-0000-000000000000}"/>
    <cellStyle name="Normal" xfId="0" builtinId="0"/>
    <cellStyle name="Porcentaje" xfId="1" builtinId="5"/>
  </cellStyles>
  <dxfs count="28">
    <dxf>
      <font>
        <color rgb="FFFF0000"/>
      </font>
    </dxf>
    <dxf>
      <font>
        <color rgb="FF007635"/>
      </font>
    </dxf>
    <dxf>
      <font>
        <color rgb="FFFF0000"/>
      </font>
    </dxf>
    <dxf>
      <font>
        <color rgb="FF007635"/>
      </font>
    </dxf>
    <dxf>
      <font>
        <color rgb="FFFF0000"/>
      </font>
    </dxf>
    <dxf>
      <font>
        <color rgb="FF007635"/>
      </font>
    </dxf>
    <dxf>
      <font>
        <color rgb="FFFF0000"/>
      </font>
    </dxf>
    <dxf>
      <font>
        <color rgb="FF007635"/>
      </font>
    </dxf>
    <dxf>
      <font>
        <color rgb="FFFF0000"/>
      </font>
    </dxf>
    <dxf>
      <font>
        <color rgb="FF007635"/>
      </font>
    </dxf>
    <dxf>
      <font>
        <color rgb="FFFF0000"/>
      </font>
    </dxf>
    <dxf>
      <font>
        <color rgb="FF007635"/>
      </font>
    </dxf>
    <dxf>
      <font>
        <color rgb="FFFF0000"/>
      </font>
    </dxf>
    <dxf>
      <font>
        <color rgb="FF007635"/>
      </font>
    </dxf>
    <dxf>
      <font>
        <color rgb="FFFF0000"/>
      </font>
    </dxf>
    <dxf>
      <font>
        <color rgb="FF007635"/>
      </font>
    </dxf>
    <dxf>
      <font>
        <color rgb="FFFF0000"/>
      </font>
    </dxf>
    <dxf>
      <font>
        <color rgb="FF007635"/>
      </font>
    </dxf>
    <dxf>
      <font>
        <color rgb="FFFF0000"/>
      </font>
    </dxf>
    <dxf>
      <font>
        <color rgb="FF007635"/>
      </font>
    </dxf>
    <dxf>
      <font>
        <color rgb="FFFF0000"/>
      </font>
    </dxf>
    <dxf>
      <font>
        <color rgb="FF007635"/>
      </font>
    </dxf>
    <dxf>
      <font>
        <color rgb="FFFF0000"/>
      </font>
    </dxf>
    <dxf>
      <font>
        <color rgb="FF007635"/>
      </font>
    </dxf>
    <dxf>
      <font>
        <color rgb="FFFF0000"/>
      </font>
    </dxf>
    <dxf>
      <font>
        <color rgb="FF007635"/>
      </font>
    </dxf>
    <dxf>
      <font>
        <color rgb="FFFF0000"/>
      </font>
    </dxf>
    <dxf>
      <font>
        <color rgb="FF007635"/>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8.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9.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0.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2-DC7A-47E3-B16C-7810C38F6A7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C7A-47E3-B16C-7810C38F6A72}"/>
              </c:ext>
            </c:extLst>
          </c:dPt>
          <c:dLbls>
            <c:dLbl>
              <c:idx val="0"/>
              <c:spPr>
                <a:solidFill>
                  <a:schemeClr val="accent1">
                    <a:lumMod val="20000"/>
                    <a:lumOff val="80000"/>
                  </a:schemeClr>
                </a:solid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ca-ES"/>
                </a:p>
              </c:txPr>
              <c:dLblPos val="outEnd"/>
              <c:showLegendKey val="0"/>
              <c:showVal val="1"/>
              <c:showCatName val="0"/>
              <c:showSerName val="0"/>
              <c:showPercent val="0"/>
              <c:showBubbleSize val="0"/>
              <c:extLst>
                <c:ext xmlns:c16="http://schemas.microsoft.com/office/drawing/2014/chart" uri="{C3380CC4-5D6E-409C-BE32-E72D297353CC}">
                  <c16:uniqueId val="{00000002-DC7A-47E3-B16C-7810C38F6A72}"/>
                </c:ext>
              </c:extLst>
            </c:dLbl>
            <c:dLbl>
              <c:idx val="1"/>
              <c:spPr>
                <a:solidFill>
                  <a:schemeClr val="accent2">
                    <a:lumMod val="20000"/>
                    <a:lumOff val="80000"/>
                  </a:schemeClr>
                </a:solid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ca-ES"/>
                </a:p>
              </c:txPr>
              <c:dLblPos val="outEnd"/>
              <c:showLegendKey val="0"/>
              <c:showVal val="1"/>
              <c:showCatName val="0"/>
              <c:showSerName val="0"/>
              <c:showPercent val="0"/>
              <c:showBubbleSize val="0"/>
              <c:extLst>
                <c:ext xmlns:c16="http://schemas.microsoft.com/office/drawing/2014/chart" uri="{C3380CC4-5D6E-409C-BE32-E72D297353CC}">
                  <c16:uniqueId val="{00000003-DC7A-47E3-B16C-7810C38F6A72}"/>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ca-E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ResumMensual!$E$5:$E$6</c:f>
              <c:strCache>
                <c:ptCount val="2"/>
                <c:pt idx="0">
                  <c:v>Homes</c:v>
                </c:pt>
                <c:pt idx="1">
                  <c:v>Dones</c:v>
                </c:pt>
              </c:strCache>
            </c:strRef>
          </c:cat>
          <c:val>
            <c:numRef>
              <c:f>ResumMensual!$J$5:$J$6</c:f>
              <c:numCache>
                <c:formatCode>0.0%</c:formatCode>
                <c:ptCount val="2"/>
                <c:pt idx="0">
                  <c:v>0</c:v>
                </c:pt>
                <c:pt idx="1">
                  <c:v>0</c:v>
                </c:pt>
              </c:numCache>
            </c:numRef>
          </c:val>
          <c:extLst>
            <c:ext xmlns:c16="http://schemas.microsoft.com/office/drawing/2014/chart" uri="{C3380CC4-5D6E-409C-BE32-E72D297353CC}">
              <c16:uniqueId val="{00000000-DC7A-47E3-B16C-7810C38F6A72}"/>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ca-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ca-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ca-ES" b="1"/>
              <a:t>Usos a les Activitats Pròpies</a:t>
            </a:r>
            <a:r>
              <a:rPr lang="ca-ES" b="1" baseline="0"/>
              <a:t> realitzades</a:t>
            </a:r>
            <a:endParaRPr lang="ca-ES" b="1"/>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ca-E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F51-4A83-8404-44C6BFDB64A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F51-4A83-8404-44C6BFDB64A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F51-4A83-8404-44C6BFDB64A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F51-4A83-8404-44C6BFDB64A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F51-4A83-8404-44C6BFDB64A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F51-4A83-8404-44C6BFDB64A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F51-4A83-8404-44C6BFDB64A9}"/>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8F51-4A83-8404-44C6BFDB64A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C5AD-48C6-A12A-5B486C9CE50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C5AD-48C6-A12A-5B486C9CE50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C5AD-48C6-A12A-5B486C9CE50B}"/>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C5AD-48C6-A12A-5B486C9CE50B}"/>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C5AD-48C6-A12A-5B486C9CE50B}"/>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C5AD-48C6-A12A-5B486C9CE50B}"/>
              </c:ext>
            </c:extLst>
          </c:dPt>
          <c:dPt>
            <c:idx val="14"/>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1D-C5AD-48C6-A12A-5B486C9CE50B}"/>
              </c:ext>
            </c:extLst>
          </c:dPt>
          <c:dPt>
            <c:idx val="15"/>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F-C5AD-48C6-A12A-5B486C9CE50B}"/>
              </c:ext>
            </c:extLst>
          </c:dPt>
          <c:dPt>
            <c:idx val="16"/>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21-C5AD-48C6-A12A-5B486C9CE50B}"/>
              </c:ext>
            </c:extLst>
          </c:dPt>
          <c:dPt>
            <c:idx val="17"/>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23-C5AD-48C6-A12A-5B486C9CE50B}"/>
              </c:ext>
            </c:extLst>
          </c:dPt>
          <c:dPt>
            <c:idx val="18"/>
            <c:bubble3D val="0"/>
            <c:spPr>
              <a:solidFill>
                <a:schemeClr val="accent1">
                  <a:lumMod val="80000"/>
                </a:schemeClr>
              </a:solidFill>
              <a:ln w="19050">
                <a:solidFill>
                  <a:schemeClr val="lt1"/>
                </a:solidFill>
              </a:ln>
              <a:effectLst/>
            </c:spPr>
            <c:extLst>
              <c:ext xmlns:c16="http://schemas.microsoft.com/office/drawing/2014/chart" uri="{C3380CC4-5D6E-409C-BE32-E72D297353CC}">
                <c16:uniqueId val="{00000025-C5AD-48C6-A12A-5B486C9CE50B}"/>
              </c:ext>
            </c:extLst>
          </c:dPt>
          <c:dPt>
            <c:idx val="19"/>
            <c:bubble3D val="0"/>
            <c:spPr>
              <a:solidFill>
                <a:schemeClr val="accent2">
                  <a:lumMod val="80000"/>
                </a:schemeClr>
              </a:solidFill>
              <a:ln w="19050">
                <a:solidFill>
                  <a:schemeClr val="lt1"/>
                </a:solidFill>
              </a:ln>
              <a:effectLst/>
            </c:spPr>
            <c:extLst>
              <c:ext xmlns:c16="http://schemas.microsoft.com/office/drawing/2014/chart" uri="{C3380CC4-5D6E-409C-BE32-E72D297353CC}">
                <c16:uniqueId val="{00000027-C5AD-48C6-A12A-5B486C9CE50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ca-ES"/>
              </a:p>
            </c:tx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'Usos Activitats Pròpies'!$H$2:$AA$2</c:f>
              <c:strCache>
                <c:ptCount val="20"/>
                <c:pt idx="0">
                  <c:v>Activitat 1</c:v>
                </c:pt>
                <c:pt idx="1">
                  <c:v>Activitat 2</c:v>
                </c:pt>
                <c:pt idx="2">
                  <c:v>Activitat 3</c:v>
                </c:pt>
                <c:pt idx="3">
                  <c:v>Activitat 4</c:v>
                </c:pt>
                <c:pt idx="4">
                  <c:v>Activitat 5</c:v>
                </c:pt>
                <c:pt idx="5">
                  <c:v>Activitat 6</c:v>
                </c:pt>
                <c:pt idx="6">
                  <c:v>Activitat 7</c:v>
                </c:pt>
                <c:pt idx="7">
                  <c:v>Activitat 8</c:v>
                </c:pt>
                <c:pt idx="8">
                  <c:v>Activitat 9</c:v>
                </c:pt>
                <c:pt idx="9">
                  <c:v>Activitat 10</c:v>
                </c:pt>
                <c:pt idx="10">
                  <c:v>Activitat 11</c:v>
                </c:pt>
                <c:pt idx="11">
                  <c:v>Activitat 12</c:v>
                </c:pt>
                <c:pt idx="12">
                  <c:v>Activitat 13</c:v>
                </c:pt>
                <c:pt idx="13">
                  <c:v>Activitat 14</c:v>
                </c:pt>
                <c:pt idx="14">
                  <c:v>Activitat 15</c:v>
                </c:pt>
                <c:pt idx="15">
                  <c:v>Activitat 16</c:v>
                </c:pt>
                <c:pt idx="16">
                  <c:v>Activitat 17</c:v>
                </c:pt>
                <c:pt idx="17">
                  <c:v>Activitat 18</c:v>
                </c:pt>
                <c:pt idx="18">
                  <c:v>Activitat 19</c:v>
                </c:pt>
                <c:pt idx="19">
                  <c:v>Activitat 20</c:v>
                </c:pt>
              </c:strCache>
            </c:strRef>
          </c:cat>
          <c:val>
            <c:numRef>
              <c:f>'Usos Activitats Pròpies'!$H$4:$AA$4</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10-8F51-4A83-8404-44C6BFDB64A9}"/>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ca-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ca-ES"/>
    </a:p>
  </c:txPr>
  <c:printSettings>
    <c:headerFooter/>
    <c:pageMargins b="0.75" l="0.7" r="0.7" t="0.75" header="0.3" footer="0.3"/>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ca-ES" sz="1200" b="1"/>
              <a:t>% de visitants segons tipus d'entrada i segons tipus de dia</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ca-E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7BD-4B32-8CFF-A79D9397770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A7BD-4B32-8CFF-A79D93977709}"/>
              </c:ext>
            </c:extLst>
          </c:dPt>
          <c:dLbls>
            <c:dLbl>
              <c:idx val="0"/>
              <c:spPr>
                <a:solidFill>
                  <a:schemeClr val="accent1">
                    <a:lumMod val="20000"/>
                    <a:lumOff val="80000"/>
                  </a:schemeClr>
                </a:solid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ca-ES"/>
                </a:p>
              </c:txPr>
              <c:dLblPos val="outEnd"/>
              <c:showLegendKey val="0"/>
              <c:showVal val="1"/>
              <c:showCatName val="0"/>
              <c:showSerName val="0"/>
              <c:showPercent val="0"/>
              <c:showBubbleSize val="0"/>
              <c:extLst>
                <c:ext xmlns:c16="http://schemas.microsoft.com/office/drawing/2014/chart" uri="{C3380CC4-5D6E-409C-BE32-E72D297353CC}">
                  <c16:uniqueId val="{00000001-A7BD-4B32-8CFF-A79D93977709}"/>
                </c:ext>
              </c:extLst>
            </c:dLbl>
            <c:dLbl>
              <c:idx val="1"/>
              <c:spPr>
                <a:solidFill>
                  <a:schemeClr val="accent2">
                    <a:lumMod val="20000"/>
                    <a:lumOff val="80000"/>
                  </a:schemeClr>
                </a:solid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ca-ES"/>
                </a:p>
              </c:txPr>
              <c:dLblPos val="outEnd"/>
              <c:showLegendKey val="0"/>
              <c:showVal val="1"/>
              <c:showCatName val="0"/>
              <c:showSerName val="0"/>
              <c:showPercent val="0"/>
              <c:showBubbleSize val="0"/>
              <c:extLst>
                <c:ext xmlns:c16="http://schemas.microsoft.com/office/drawing/2014/chart" uri="{C3380CC4-5D6E-409C-BE32-E72D297353CC}">
                  <c16:uniqueId val="{00000002-A7BD-4B32-8CFF-A79D93977709}"/>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ca-E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'Visitants segons dies'!$H$2:$I$2</c:f>
              <c:strCache>
                <c:ptCount val="2"/>
                <c:pt idx="0">
                  <c:v>Feiner</c:v>
                </c:pt>
                <c:pt idx="1">
                  <c:v>Cap de setmana / Festiu</c:v>
                </c:pt>
              </c:strCache>
            </c:strRef>
          </c:cat>
          <c:val>
            <c:numRef>
              <c:f>'Visitants segons dies'!$H$4:$I$4</c:f>
              <c:numCache>
                <c:formatCode>0.0%</c:formatCode>
                <c:ptCount val="2"/>
                <c:pt idx="0">
                  <c:v>0</c:v>
                </c:pt>
                <c:pt idx="1">
                  <c:v>0</c:v>
                </c:pt>
              </c:numCache>
            </c:numRef>
          </c:val>
          <c:extLst>
            <c:ext xmlns:c16="http://schemas.microsoft.com/office/drawing/2014/chart" uri="{C3380CC4-5D6E-409C-BE32-E72D297353CC}">
              <c16:uniqueId val="{00000000-A7BD-4B32-8CFF-A79D93977709}"/>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ca-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ca-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ca-ES" sz="1200" b="1"/>
              <a:t>% de visitants segons tipus d'entrada i segons dia de la setmana</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ca-E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5BC-423E-B006-E0CE35F42FC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5BC-423E-B006-E0CE35F42FC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5BC-423E-B006-E0CE35F42FC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5BC-423E-B006-E0CE35F42FC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5BC-423E-B006-E0CE35F42FC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5BC-423E-B006-E0CE35F42FC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5BC-423E-B006-E0CE35F42FC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ca-ES"/>
              </a:p>
            </c:tx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'Visitants segons dies'!$M$2:$S$2</c:f>
              <c:strCache>
                <c:ptCount val="7"/>
                <c:pt idx="0">
                  <c:v>Dilluns</c:v>
                </c:pt>
                <c:pt idx="1">
                  <c:v>Dimarts</c:v>
                </c:pt>
                <c:pt idx="2">
                  <c:v>Dimecres</c:v>
                </c:pt>
                <c:pt idx="3">
                  <c:v>Dijous</c:v>
                </c:pt>
                <c:pt idx="4">
                  <c:v>Divendres</c:v>
                </c:pt>
                <c:pt idx="5">
                  <c:v>Dissabte</c:v>
                </c:pt>
                <c:pt idx="6">
                  <c:v>Diumenge</c:v>
                </c:pt>
              </c:strCache>
            </c:strRef>
          </c:cat>
          <c:val>
            <c:numRef>
              <c:f>'Visitants segons dies'!$M$4:$S$4</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A917-4240-A628-D1CF7DCD0091}"/>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ca-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en-US" sz="1100" b="1"/>
              <a:t>Visitants segons tipus d'entrada i segons dia del mes</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ca-ES"/>
        </a:p>
      </c:txPr>
    </c:title>
    <c:autoTitleDeleted val="0"/>
    <c:plotArea>
      <c:layout/>
      <c:lineChart>
        <c:grouping val="standard"/>
        <c:varyColors val="0"/>
        <c:ser>
          <c:idx val="0"/>
          <c:order val="0"/>
          <c:tx>
            <c:strRef>
              <c:f>'Visitants segons dies'!$B$1</c:f>
              <c:strCache>
                <c:ptCount val="1"/>
                <c:pt idx="0">
                  <c:v>Visitants segons tipus d'entrada Persona física que accedeix al recinte de l'equipament per fer ús de la seva oferta, ja sigui de les exposicions (tant les de producció pròpia com aliena) i/o les activitats pròpies (organitzades per l'equipament) i/o els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ca-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'Visitants segons dies'!$B$2:$B$32</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0-BE70-4C6C-8A93-74261181A3F9}"/>
            </c:ext>
          </c:extLst>
        </c:ser>
        <c:dLbls>
          <c:showLegendKey val="0"/>
          <c:showVal val="0"/>
          <c:showCatName val="0"/>
          <c:showSerName val="0"/>
          <c:showPercent val="0"/>
          <c:showBubbleSize val="0"/>
        </c:dLbls>
        <c:marker val="1"/>
        <c:smooth val="0"/>
        <c:axId val="547453256"/>
        <c:axId val="547456536"/>
      </c:lineChart>
      <c:catAx>
        <c:axId val="54745325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ca-ES"/>
          </a:p>
        </c:txPr>
        <c:crossAx val="547456536"/>
        <c:crosses val="autoZero"/>
        <c:auto val="1"/>
        <c:lblAlgn val="ctr"/>
        <c:lblOffset val="100"/>
        <c:noMultiLvlLbl val="0"/>
      </c:catAx>
      <c:valAx>
        <c:axId val="5474565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ca-ES"/>
          </a:p>
        </c:txPr>
        <c:crossAx val="5474532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ca-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ca-ES"/>
              <a:t>% Visitants segons tarifes</a:t>
            </a:r>
          </a:p>
        </c:rich>
      </c:tx>
      <c:overlay val="0"/>
      <c:spPr>
        <a:solidFill>
          <a:schemeClr val="accent1">
            <a:lumMod val="20000"/>
            <a:lumOff val="80000"/>
          </a:schemeClr>
        </a:solid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ca-ES"/>
        </a:p>
      </c:txPr>
    </c:title>
    <c:autoTitleDeleted val="0"/>
    <c:plotArea>
      <c:layout/>
      <c:barChart>
        <c:barDir val="col"/>
        <c:grouping val="clustered"/>
        <c:varyColors val="0"/>
        <c:ser>
          <c:idx val="0"/>
          <c:order val="0"/>
          <c:spPr>
            <a:solidFill>
              <a:schemeClr val="accent1"/>
            </a:solidFill>
            <a:ln>
              <a:noFill/>
            </a:ln>
            <a:effectLst/>
          </c:spPr>
          <c:invertIfNegative val="0"/>
          <c:dLbls>
            <c:spPr>
              <a:solidFill>
                <a:schemeClr val="accent1">
                  <a:lumMod val="20000"/>
                  <a:lumOff val="80000"/>
                </a:schemeClr>
              </a:solid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Gràfics!$B$24:$B$26</c:f>
              <c:strCache>
                <c:ptCount val="3"/>
                <c:pt idx="0">
                  <c:v>Visitants amb tarifa general</c:v>
                </c:pt>
                <c:pt idx="1">
                  <c:v>Visitants amb tarifa reduïda</c:v>
                </c:pt>
                <c:pt idx="2">
                  <c:v>Visitants segons tarifa gratuïta</c:v>
                </c:pt>
              </c:strCache>
            </c:strRef>
          </c:cat>
          <c:val>
            <c:numRef>
              <c:f>Gràfics!$D$24:$D$26</c:f>
              <c:numCache>
                <c:formatCode>#,##0.0</c:formatCode>
                <c:ptCount val="3"/>
                <c:pt idx="0">
                  <c:v>0</c:v>
                </c:pt>
                <c:pt idx="1">
                  <c:v>0</c:v>
                </c:pt>
                <c:pt idx="2">
                  <c:v>0</c:v>
                </c:pt>
              </c:numCache>
            </c:numRef>
          </c:val>
          <c:extLst>
            <c:ext xmlns:c16="http://schemas.microsoft.com/office/drawing/2014/chart" uri="{C3380CC4-5D6E-409C-BE32-E72D297353CC}">
              <c16:uniqueId val="{00000000-52C9-41D4-93B2-BA36E3681DCC}"/>
            </c:ext>
          </c:extLst>
        </c:ser>
        <c:dLbls>
          <c:showLegendKey val="0"/>
          <c:showVal val="0"/>
          <c:showCatName val="0"/>
          <c:showSerName val="0"/>
          <c:showPercent val="0"/>
          <c:showBubbleSize val="0"/>
        </c:dLbls>
        <c:gapWidth val="219"/>
        <c:overlap val="-27"/>
        <c:axId val="175204328"/>
        <c:axId val="213388520"/>
      </c:barChart>
      <c:catAx>
        <c:axId val="175204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ca-ES"/>
          </a:p>
        </c:txPr>
        <c:crossAx val="213388520"/>
        <c:crosses val="autoZero"/>
        <c:auto val="1"/>
        <c:lblAlgn val="ctr"/>
        <c:lblOffset val="100"/>
        <c:noMultiLvlLbl val="0"/>
      </c:catAx>
      <c:valAx>
        <c:axId val="2133885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ca-ES"/>
          </a:p>
        </c:txPr>
        <c:crossAx val="1752043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ca-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ca-ES"/>
              <a:t>% Visitants escolars / no escolars</a:t>
            </a:r>
          </a:p>
        </c:rich>
      </c:tx>
      <c:overlay val="0"/>
      <c:spPr>
        <a:solidFill>
          <a:schemeClr val="accent1">
            <a:lumMod val="20000"/>
            <a:lumOff val="80000"/>
          </a:schemeClr>
        </a:solid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ca-ES"/>
        </a:p>
      </c:txPr>
    </c:title>
    <c:autoTitleDeleted val="0"/>
    <c:plotArea>
      <c:layout/>
      <c:barChart>
        <c:barDir val="col"/>
        <c:grouping val="clustered"/>
        <c:varyColors val="0"/>
        <c:ser>
          <c:idx val="0"/>
          <c:order val="0"/>
          <c:spPr>
            <a:solidFill>
              <a:schemeClr val="accent1"/>
            </a:solidFill>
            <a:ln>
              <a:noFill/>
            </a:ln>
            <a:effectLst/>
          </c:spPr>
          <c:invertIfNegative val="0"/>
          <c:dLbls>
            <c:spPr>
              <a:solidFill>
                <a:schemeClr val="accent1">
                  <a:lumMod val="20000"/>
                  <a:lumOff val="80000"/>
                </a:schemeClr>
              </a:solid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Gràfics!$B$43:$B$44</c:f>
              <c:strCache>
                <c:ptCount val="2"/>
                <c:pt idx="0">
                  <c:v>Visitants escolars</c:v>
                </c:pt>
                <c:pt idx="1">
                  <c:v>Visitants no escolars</c:v>
                </c:pt>
              </c:strCache>
            </c:strRef>
          </c:cat>
          <c:val>
            <c:numRef>
              <c:f>Gràfics!$D$43:$D$44</c:f>
              <c:numCache>
                <c:formatCode>0.0</c:formatCode>
                <c:ptCount val="2"/>
                <c:pt idx="0">
                  <c:v>0</c:v>
                </c:pt>
                <c:pt idx="1">
                  <c:v>0</c:v>
                </c:pt>
              </c:numCache>
            </c:numRef>
          </c:val>
          <c:extLst>
            <c:ext xmlns:c16="http://schemas.microsoft.com/office/drawing/2014/chart" uri="{C3380CC4-5D6E-409C-BE32-E72D297353CC}">
              <c16:uniqueId val="{00000000-E294-4D25-A9E5-3C9E112DAA8A}"/>
            </c:ext>
          </c:extLst>
        </c:ser>
        <c:dLbls>
          <c:showLegendKey val="0"/>
          <c:showVal val="0"/>
          <c:showCatName val="0"/>
          <c:showSerName val="0"/>
          <c:showPercent val="0"/>
          <c:showBubbleSize val="0"/>
        </c:dLbls>
        <c:gapWidth val="219"/>
        <c:overlap val="-27"/>
        <c:axId val="213389304"/>
        <c:axId val="213389696"/>
      </c:barChart>
      <c:catAx>
        <c:axId val="213389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ca-ES"/>
          </a:p>
        </c:txPr>
        <c:crossAx val="213389696"/>
        <c:crosses val="autoZero"/>
        <c:auto val="1"/>
        <c:lblAlgn val="ctr"/>
        <c:lblOffset val="100"/>
        <c:noMultiLvlLbl val="0"/>
      </c:catAx>
      <c:valAx>
        <c:axId val="2133896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ca-ES"/>
          </a:p>
        </c:txPr>
        <c:crossAx val="213389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ca-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ca-ES"/>
              <a:t>Usos</a:t>
            </a:r>
          </a:p>
        </c:rich>
      </c:tx>
      <c:overlay val="0"/>
      <c:spPr>
        <a:solidFill>
          <a:schemeClr val="accent1">
            <a:lumMod val="20000"/>
            <a:lumOff val="80000"/>
          </a:schemeClr>
        </a:solid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ca-ES"/>
        </a:p>
      </c:txPr>
    </c:title>
    <c:autoTitleDeleted val="0"/>
    <c:plotArea>
      <c:layout/>
      <c:barChart>
        <c:barDir val="col"/>
        <c:grouping val="clustered"/>
        <c:varyColors val="0"/>
        <c:ser>
          <c:idx val="0"/>
          <c:order val="0"/>
          <c:spPr>
            <a:solidFill>
              <a:schemeClr val="accent1"/>
            </a:solidFill>
            <a:ln>
              <a:noFill/>
            </a:ln>
            <a:effectLst/>
          </c:spPr>
          <c:invertIfNegative val="0"/>
          <c:dLbls>
            <c:spPr>
              <a:solidFill>
                <a:schemeClr val="accent1">
                  <a:lumMod val="20000"/>
                  <a:lumOff val="80000"/>
                </a:schemeClr>
              </a:solid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Gràfics!$B$56:$B$58</c:f>
              <c:strCache>
                <c:ptCount val="3"/>
                <c:pt idx="0">
                  <c:v>Usos expositius i serveis museístics</c:v>
                </c:pt>
                <c:pt idx="1">
                  <c:v>Usos exp i serveis mus i activitats      
pròpies</c:v>
                </c:pt>
                <c:pt idx="2">
                  <c:v>Usos exp i serv mus, activitats      
pròpies i alienes   </c:v>
                </c:pt>
              </c:strCache>
            </c:strRef>
          </c:cat>
          <c:val>
            <c:numRef>
              <c:f>Gràfics!$L$56:$L$58</c:f>
              <c:numCache>
                <c:formatCode>#,##0</c:formatCode>
                <c:ptCount val="3"/>
                <c:pt idx="0">
                  <c:v>0</c:v>
                </c:pt>
                <c:pt idx="1">
                  <c:v>0</c:v>
                </c:pt>
                <c:pt idx="2">
                  <c:v>0</c:v>
                </c:pt>
              </c:numCache>
            </c:numRef>
          </c:val>
          <c:extLst>
            <c:ext xmlns:c16="http://schemas.microsoft.com/office/drawing/2014/chart" uri="{C3380CC4-5D6E-409C-BE32-E72D297353CC}">
              <c16:uniqueId val="{00000000-0B30-4070-88CD-98F629773E95}"/>
            </c:ext>
          </c:extLst>
        </c:ser>
        <c:dLbls>
          <c:showLegendKey val="0"/>
          <c:showVal val="0"/>
          <c:showCatName val="0"/>
          <c:showSerName val="0"/>
          <c:showPercent val="0"/>
          <c:showBubbleSize val="0"/>
        </c:dLbls>
        <c:gapWidth val="219"/>
        <c:overlap val="-27"/>
        <c:axId val="213390480"/>
        <c:axId val="213390872"/>
      </c:barChart>
      <c:catAx>
        <c:axId val="213390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ca-ES"/>
          </a:p>
        </c:txPr>
        <c:crossAx val="213390872"/>
        <c:crosses val="autoZero"/>
        <c:auto val="1"/>
        <c:lblAlgn val="ctr"/>
        <c:lblOffset val="100"/>
        <c:noMultiLvlLbl val="0"/>
      </c:catAx>
      <c:valAx>
        <c:axId val="2133908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ca-ES"/>
          </a:p>
        </c:txPr>
        <c:crossAx val="2133904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ca-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Gràfics!$C$3</c:f>
              <c:strCache>
                <c:ptCount val="1"/>
                <c:pt idx="0">
                  <c:v>Visitants exposicions i activitats</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ca-E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Gràfics!$B$4:$B$6</c:f>
              <c:strCache>
                <c:ptCount val="3"/>
                <c:pt idx="0">
                  <c:v>Visitants exposicions i activitats
i serveis museístics</c:v>
                </c:pt>
                <c:pt idx="1">
                  <c:v>Visitants exposicions i activitats
i serveis museístics i edifici</c:v>
                </c:pt>
                <c:pt idx="2">
                  <c:v>Visitants exposicions i activitats,
serveis museístics, edifici i fora</c:v>
                </c:pt>
              </c:strCache>
            </c:strRef>
          </c:cat>
          <c:val>
            <c:numRef>
              <c:f>Gràfics!$C$4:$C$6</c:f>
              <c:numCache>
                <c:formatCode>#,##0</c:formatCode>
                <c:ptCount val="3"/>
                <c:pt idx="0">
                  <c:v>0</c:v>
                </c:pt>
                <c:pt idx="1">
                  <c:v>0</c:v>
                </c:pt>
                <c:pt idx="2">
                  <c:v>0</c:v>
                </c:pt>
              </c:numCache>
            </c:numRef>
          </c:val>
          <c:extLst>
            <c:ext xmlns:c16="http://schemas.microsoft.com/office/drawing/2014/chart" uri="{C3380CC4-5D6E-409C-BE32-E72D297353CC}">
              <c16:uniqueId val="{00000000-FD3B-4EF0-9B1B-CCFD68EF80E2}"/>
            </c:ext>
          </c:extLst>
        </c:ser>
        <c:ser>
          <c:idx val="1"/>
          <c:order val="1"/>
          <c:tx>
            <c:strRef>
              <c:f>Gràfics!$D$3</c:f>
              <c:strCache>
                <c:ptCount val="1"/>
                <c:pt idx="0">
                  <c:v>Visitants serveis museístics</c:v>
                </c:pt>
              </c:strCache>
            </c:strRef>
          </c:tx>
          <c:spPr>
            <a:solidFill>
              <a:schemeClr val="accent2"/>
            </a:solidFill>
            <a:ln>
              <a:noFill/>
            </a:ln>
            <a:effectLst/>
          </c:spPr>
          <c:invertIfNegative val="0"/>
          <c:dLbls>
            <c:dLbl>
              <c:idx val="0"/>
              <c:layout>
                <c:manualLayout>
                  <c:x val="0"/>
                  <c:y val="-0.13871436003982099"/>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E-FD3B-4EF0-9B1B-CCFD68EF80E2}"/>
                </c:ext>
              </c:extLst>
            </c:dLbl>
            <c:dLbl>
              <c:idx val="1"/>
              <c:layout>
                <c:manualLayout>
                  <c:x val="-0.175321130161881"/>
                  <c:y val="-0.12745440622321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D-FD3B-4EF0-9B1B-CCFD68EF80E2}"/>
                </c:ext>
              </c:extLst>
            </c:dLbl>
            <c:dLbl>
              <c:idx val="2"/>
              <c:layout>
                <c:manualLayout>
                  <c:x val="-0.259196966373616"/>
                  <c:y val="-0.101698994195821"/>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C-FD3B-4EF0-9B1B-CCFD68EF80E2}"/>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ca-E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Gràfics!$B$4:$B$6</c:f>
              <c:strCache>
                <c:ptCount val="3"/>
                <c:pt idx="0">
                  <c:v>Visitants exposicions i activitats
i serveis museístics</c:v>
                </c:pt>
                <c:pt idx="1">
                  <c:v>Visitants exposicions i activitats
i serveis museístics i edifici</c:v>
                </c:pt>
                <c:pt idx="2">
                  <c:v>Visitants exposicions i activitats,
serveis museístics, edifici i fora</c:v>
                </c:pt>
              </c:strCache>
            </c:strRef>
          </c:cat>
          <c:val>
            <c:numRef>
              <c:f>Gràfics!$D$4:$D$6</c:f>
              <c:numCache>
                <c:formatCode>#,##0</c:formatCode>
                <c:ptCount val="3"/>
                <c:pt idx="0">
                  <c:v>0</c:v>
                </c:pt>
                <c:pt idx="1">
                  <c:v>0</c:v>
                </c:pt>
                <c:pt idx="2">
                  <c:v>0</c:v>
                </c:pt>
              </c:numCache>
            </c:numRef>
          </c:val>
          <c:extLst>
            <c:ext xmlns:c16="http://schemas.microsoft.com/office/drawing/2014/chart" uri="{C3380CC4-5D6E-409C-BE32-E72D297353CC}">
              <c16:uniqueId val="{0000000B-FD3B-4EF0-9B1B-CCFD68EF80E2}"/>
            </c:ext>
          </c:extLst>
        </c:ser>
        <c:ser>
          <c:idx val="2"/>
          <c:order val="2"/>
          <c:tx>
            <c:strRef>
              <c:f>Gràfics!$E$3</c:f>
              <c:strCache>
                <c:ptCount val="1"/>
                <c:pt idx="0">
                  <c:v>Visitants edifici</c:v>
                </c:pt>
              </c:strCache>
            </c:strRef>
          </c:tx>
          <c:spPr>
            <a:solidFill>
              <a:schemeClr val="accent3"/>
            </a:solidFill>
            <a:ln>
              <a:noFill/>
            </a:ln>
            <a:effectLst/>
          </c:spPr>
          <c:invertIfNegative val="0"/>
          <c:dLbls>
            <c:dLbl>
              <c:idx val="1"/>
              <c:layout>
                <c:manualLayout>
                  <c:x val="8.2838870431169206E-2"/>
                  <c:y val="-0.13377166700118101"/>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21-FD3B-4EF0-9B1B-CCFD68EF80E2}"/>
                </c:ext>
              </c:extLst>
            </c:dLbl>
            <c:dLbl>
              <c:idx val="2"/>
              <c:layout>
                <c:manualLayout>
                  <c:x val="-0.123453218147861"/>
                  <c:y val="-0.13761713404770101"/>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20-FD3B-4EF0-9B1B-CCFD68EF80E2}"/>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ca-E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Gràfics!$B$4:$B$6</c:f>
              <c:strCache>
                <c:ptCount val="3"/>
                <c:pt idx="0">
                  <c:v>Visitants exposicions i activitats
i serveis museístics</c:v>
                </c:pt>
                <c:pt idx="1">
                  <c:v>Visitants exposicions i activitats
i serveis museístics i edifici</c:v>
                </c:pt>
                <c:pt idx="2">
                  <c:v>Visitants exposicions i activitats,
serveis museístics, edifici i fora</c:v>
                </c:pt>
              </c:strCache>
            </c:strRef>
          </c:cat>
          <c:val>
            <c:numRef>
              <c:f>Gràfics!$E$4:$E$6</c:f>
              <c:numCache>
                <c:formatCode>#,##0</c:formatCode>
                <c:ptCount val="3"/>
                <c:pt idx="1">
                  <c:v>0</c:v>
                </c:pt>
                <c:pt idx="2">
                  <c:v>0</c:v>
                </c:pt>
              </c:numCache>
            </c:numRef>
          </c:val>
          <c:extLst>
            <c:ext xmlns:c16="http://schemas.microsoft.com/office/drawing/2014/chart" uri="{C3380CC4-5D6E-409C-BE32-E72D297353CC}">
              <c16:uniqueId val="{0000000C-FD3B-4EF0-9B1B-CCFD68EF80E2}"/>
            </c:ext>
          </c:extLst>
        </c:ser>
        <c:ser>
          <c:idx val="3"/>
          <c:order val="3"/>
          <c:tx>
            <c:strRef>
              <c:f>Gràfics!$F$3</c:f>
              <c:strCache>
                <c:ptCount val="1"/>
                <c:pt idx="0">
                  <c:v>Visitants activitats fora equipament</c:v>
                </c:pt>
              </c:strCache>
            </c:strRef>
          </c:tx>
          <c:spPr>
            <a:solidFill>
              <a:schemeClr val="accent4"/>
            </a:solidFill>
            <a:ln>
              <a:noFill/>
            </a:ln>
            <a:effectLst/>
          </c:spPr>
          <c:invertIfNegative val="0"/>
          <c:dLbls>
            <c:dLbl>
              <c:idx val="2"/>
              <c:layout>
                <c:manualLayout>
                  <c:x val="9.50984397982058E-2"/>
                  <c:y val="-0.11839990643234299"/>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F-FD3B-4EF0-9B1B-CCFD68EF80E2}"/>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ca-E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Gràfics!$B$4:$B$6</c:f>
              <c:strCache>
                <c:ptCount val="3"/>
                <c:pt idx="0">
                  <c:v>Visitants exposicions i activitats
i serveis museístics</c:v>
                </c:pt>
                <c:pt idx="1">
                  <c:v>Visitants exposicions i activitats
i serveis museístics i edifici</c:v>
                </c:pt>
                <c:pt idx="2">
                  <c:v>Visitants exposicions i activitats,
serveis museístics, edifici i fora</c:v>
                </c:pt>
              </c:strCache>
            </c:strRef>
          </c:cat>
          <c:val>
            <c:numRef>
              <c:f>Gràfics!$F$4:$F$6</c:f>
              <c:numCache>
                <c:formatCode>General</c:formatCode>
                <c:ptCount val="3"/>
                <c:pt idx="2" formatCode="#,##0">
                  <c:v>0</c:v>
                </c:pt>
              </c:numCache>
            </c:numRef>
          </c:val>
          <c:extLst>
            <c:ext xmlns:c16="http://schemas.microsoft.com/office/drawing/2014/chart" uri="{C3380CC4-5D6E-409C-BE32-E72D297353CC}">
              <c16:uniqueId val="{0000000D-FD3B-4EF0-9B1B-CCFD68EF80E2}"/>
            </c:ext>
          </c:extLst>
        </c:ser>
        <c:ser>
          <c:idx val="4"/>
          <c:order val="4"/>
          <c:tx>
            <c:strRef>
              <c:f>Gràfics!$G$3</c:f>
              <c:strCache>
                <c:ptCount val="1"/>
                <c:pt idx="0">
                  <c:v>Total</c:v>
                </c:pt>
              </c:strCache>
            </c:strRef>
          </c:tx>
          <c:spPr>
            <a:solidFill>
              <a:schemeClr val="accent5"/>
            </a:solidFill>
            <a:ln>
              <a:noFill/>
            </a:ln>
            <a:effectLst/>
          </c:spPr>
          <c:invertIfNegative val="0"/>
          <c:dPt>
            <c:idx val="0"/>
            <c:invertIfNegative val="0"/>
            <c:bubble3D val="0"/>
            <c:spPr>
              <a:noFill/>
              <a:ln>
                <a:noFill/>
              </a:ln>
              <a:effectLst/>
            </c:spPr>
            <c:extLst>
              <c:ext xmlns:c16="http://schemas.microsoft.com/office/drawing/2014/chart" uri="{C3380CC4-5D6E-409C-BE32-E72D297353CC}">
                <c16:uniqueId val="{0000001B-FD3B-4EF0-9B1B-CCFD68EF80E2}"/>
              </c:ext>
            </c:extLst>
          </c:dPt>
          <c:dPt>
            <c:idx val="1"/>
            <c:invertIfNegative val="0"/>
            <c:bubble3D val="0"/>
            <c:spPr>
              <a:noFill/>
              <a:ln>
                <a:noFill/>
              </a:ln>
              <a:effectLst/>
            </c:spPr>
            <c:extLst>
              <c:ext xmlns:c16="http://schemas.microsoft.com/office/drawing/2014/chart" uri="{C3380CC4-5D6E-409C-BE32-E72D297353CC}">
                <c16:uniqueId val="{00000017-FD3B-4EF0-9B1B-CCFD68EF80E2}"/>
              </c:ext>
            </c:extLst>
          </c:dPt>
          <c:dPt>
            <c:idx val="2"/>
            <c:invertIfNegative val="0"/>
            <c:bubble3D val="0"/>
            <c:spPr>
              <a:noFill/>
              <a:ln>
                <a:noFill/>
              </a:ln>
              <a:effectLst/>
            </c:spPr>
            <c:extLst>
              <c:ext xmlns:c16="http://schemas.microsoft.com/office/drawing/2014/chart" uri="{C3380CC4-5D6E-409C-BE32-E72D297353CC}">
                <c16:uniqueId val="{00000012-FD3B-4EF0-9B1B-CCFD68EF80E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ca-E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Gràfics!$B$4:$B$6</c:f>
              <c:strCache>
                <c:ptCount val="3"/>
                <c:pt idx="0">
                  <c:v>Visitants exposicions i activitats
i serveis museístics</c:v>
                </c:pt>
                <c:pt idx="1">
                  <c:v>Visitants exposicions i activitats
i serveis museístics i edifici</c:v>
                </c:pt>
                <c:pt idx="2">
                  <c:v>Visitants exposicions i activitats,
serveis museístics, edifici i fora</c:v>
                </c:pt>
              </c:strCache>
            </c:strRef>
          </c:cat>
          <c:val>
            <c:numRef>
              <c:f>Gràfics!$G$4:$G$6</c:f>
              <c:numCache>
                <c:formatCode>#,##0</c:formatCode>
                <c:ptCount val="3"/>
                <c:pt idx="0">
                  <c:v>0</c:v>
                </c:pt>
                <c:pt idx="1">
                  <c:v>0</c:v>
                </c:pt>
                <c:pt idx="2">
                  <c:v>0</c:v>
                </c:pt>
              </c:numCache>
            </c:numRef>
          </c:val>
          <c:extLst>
            <c:ext xmlns:c16="http://schemas.microsoft.com/office/drawing/2014/chart" uri="{C3380CC4-5D6E-409C-BE32-E72D297353CC}">
              <c16:uniqueId val="{0000000E-FD3B-4EF0-9B1B-CCFD68EF80E2}"/>
            </c:ext>
          </c:extLst>
        </c:ser>
        <c:dLbls>
          <c:showLegendKey val="0"/>
          <c:showVal val="0"/>
          <c:showCatName val="0"/>
          <c:showSerName val="0"/>
          <c:showPercent val="0"/>
          <c:showBubbleSize val="0"/>
        </c:dLbls>
        <c:gapWidth val="150"/>
        <c:overlap val="100"/>
        <c:axId val="213879696"/>
        <c:axId val="213880088"/>
      </c:barChart>
      <c:catAx>
        <c:axId val="213879696"/>
        <c:scaling>
          <c:orientation val="minMax"/>
        </c:scaling>
        <c:delete val="0"/>
        <c:axPos val="l"/>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ca-ES"/>
          </a:p>
        </c:txPr>
        <c:crossAx val="213880088"/>
        <c:crosses val="autoZero"/>
        <c:auto val="0"/>
        <c:lblAlgn val="ctr"/>
        <c:lblOffset val="100"/>
        <c:noMultiLvlLbl val="0"/>
      </c:catAx>
      <c:valAx>
        <c:axId val="21388008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ca-ES"/>
          </a:p>
        </c:txPr>
        <c:crossAx val="21387969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ca-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Gràfics!$B$24</c:f>
              <c:strCache>
                <c:ptCount val="1"/>
                <c:pt idx="0">
                  <c:v>Visitants amb tarifa general</c:v>
                </c:pt>
              </c:strCache>
            </c:strRef>
          </c:tx>
          <c:spPr>
            <a:solidFill>
              <a:schemeClr val="accent6">
                <a:lumMod val="75000"/>
              </a:schemeClr>
            </a:solidFill>
            <a:ln>
              <a:noFill/>
            </a:ln>
            <a:effectLst/>
          </c:spPr>
          <c:invertIfNegative val="0"/>
          <c:dLbls>
            <c:dLbl>
              <c:idx val="0"/>
              <c:layout>
                <c:manualLayout>
                  <c:x val="2.25104509642912E-2"/>
                  <c:y val="-0.30635945716826002"/>
                </c:manualLayout>
              </c:layout>
              <c:tx>
                <c:rich>
                  <a:bodyPr/>
                  <a:lstStyle/>
                  <a:p>
                    <a:r>
                      <a:rPr lang="en-US"/>
                      <a:t>Visitants segons tarifa general</a:t>
                    </a:r>
                    <a:r>
                      <a:rPr lang="en-US" baseline="0"/>
                      <a:t> </a:t>
                    </a:r>
                    <a:fld id="{E067897A-F679-49D3-BCD9-407245BB2F13}" type="VALUE">
                      <a:rPr lang="en-US" baseline="0"/>
                      <a:pPr/>
                      <a:t>[VALOR]</a:t>
                    </a:fld>
                    <a:endParaRPr lang="en-US" baseline="0"/>
                  </a:p>
                </c:rich>
              </c:tx>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0-4838-4668-93F6-A191700CA6A6}"/>
                </c:ext>
              </c:extLst>
            </c:dLbl>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ca-E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Gràfics!$C$24</c:f>
              <c:numCache>
                <c:formatCode>#,##0</c:formatCode>
                <c:ptCount val="1"/>
                <c:pt idx="0">
                  <c:v>0</c:v>
                </c:pt>
              </c:numCache>
            </c:numRef>
          </c:val>
          <c:extLst>
            <c:ext xmlns:c16="http://schemas.microsoft.com/office/drawing/2014/chart" uri="{C3380CC4-5D6E-409C-BE32-E72D297353CC}">
              <c16:uniqueId val="{00000001-4838-4668-93F6-A191700CA6A6}"/>
            </c:ext>
          </c:extLst>
        </c:ser>
        <c:ser>
          <c:idx val="1"/>
          <c:order val="1"/>
          <c:tx>
            <c:strRef>
              <c:f>Gràfics!$B$25</c:f>
              <c:strCache>
                <c:ptCount val="1"/>
                <c:pt idx="0">
                  <c:v>Visitants amb tarifa reduïda</c:v>
                </c:pt>
              </c:strCache>
            </c:strRef>
          </c:tx>
          <c:spPr>
            <a:solidFill>
              <a:schemeClr val="accent6">
                <a:lumMod val="60000"/>
                <a:lumOff val="40000"/>
              </a:schemeClr>
            </a:solidFill>
            <a:ln>
              <a:noFill/>
            </a:ln>
            <a:effectLst/>
          </c:spPr>
          <c:invertIfNegative val="0"/>
          <c:dLbls>
            <c:dLbl>
              <c:idx val="0"/>
              <c:layout>
                <c:manualLayout>
                  <c:x val="-3.8833874799179902E-3"/>
                  <c:y val="0.30973447095516099"/>
                </c:manualLayout>
              </c:layout>
              <c:tx>
                <c:rich>
                  <a:bodyPr/>
                  <a:lstStyle/>
                  <a:p>
                    <a:r>
                      <a:rPr lang="en-US"/>
                      <a:t>Visitants segons tarifa</a:t>
                    </a:r>
                    <a:r>
                      <a:rPr lang="en-US" baseline="0"/>
                      <a:t> reduïda </a:t>
                    </a:r>
                    <a:fld id="{2BC9598A-D05D-4123-95E1-558D6304ECD3}" type="VALUE">
                      <a:rPr lang="en-US" baseline="0"/>
                      <a:pPr/>
                      <a:t>[VALOR]</a:t>
                    </a:fld>
                    <a:endParaRPr lang="en-US" baseline="0"/>
                  </a:p>
                </c:rich>
              </c:tx>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2-4838-4668-93F6-A191700CA6A6}"/>
                </c:ext>
              </c:extLst>
            </c:dLbl>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ca-E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Gràfics!$C$25</c:f>
              <c:numCache>
                <c:formatCode>#,##0</c:formatCode>
                <c:ptCount val="1"/>
                <c:pt idx="0">
                  <c:v>0</c:v>
                </c:pt>
              </c:numCache>
            </c:numRef>
          </c:val>
          <c:extLst>
            <c:ext xmlns:c16="http://schemas.microsoft.com/office/drawing/2014/chart" uri="{C3380CC4-5D6E-409C-BE32-E72D297353CC}">
              <c16:uniqueId val="{00000003-4838-4668-93F6-A191700CA6A6}"/>
            </c:ext>
          </c:extLst>
        </c:ser>
        <c:ser>
          <c:idx val="2"/>
          <c:order val="2"/>
          <c:tx>
            <c:strRef>
              <c:f>Gràfics!$B$26</c:f>
              <c:strCache>
                <c:ptCount val="1"/>
                <c:pt idx="0">
                  <c:v>Visitants segons tarifa gratuïta</c:v>
                </c:pt>
              </c:strCache>
            </c:strRef>
          </c:tx>
          <c:spPr>
            <a:solidFill>
              <a:schemeClr val="accent6">
                <a:lumMod val="40000"/>
                <a:lumOff val="60000"/>
              </a:schemeClr>
            </a:solidFill>
            <a:ln>
              <a:noFill/>
            </a:ln>
            <a:effectLst/>
          </c:spPr>
          <c:invertIfNegative val="0"/>
          <c:dLbls>
            <c:dLbl>
              <c:idx val="0"/>
              <c:layout>
                <c:manualLayout>
                  <c:x val="4.4011724772403803E-2"/>
                  <c:y val="-0.2975880211137820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4838-4668-93F6-A191700CA6A6}"/>
                </c:ext>
              </c:extLst>
            </c:dLbl>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ca-E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Gràfics!$C$26</c:f>
              <c:numCache>
                <c:formatCode>#,##0</c:formatCode>
                <c:ptCount val="1"/>
                <c:pt idx="0">
                  <c:v>0</c:v>
                </c:pt>
              </c:numCache>
            </c:numRef>
          </c:val>
          <c:extLst>
            <c:ext xmlns:c16="http://schemas.microsoft.com/office/drawing/2014/chart" uri="{C3380CC4-5D6E-409C-BE32-E72D297353CC}">
              <c16:uniqueId val="{00000004-4838-4668-93F6-A191700CA6A6}"/>
            </c:ext>
          </c:extLst>
        </c:ser>
        <c:ser>
          <c:idx val="3"/>
          <c:order val="3"/>
          <c:tx>
            <c:strRef>
              <c:f>Gràfics!$B$27</c:f>
              <c:strCache>
                <c:ptCount val="1"/>
                <c:pt idx="0">
                  <c:v>Total</c:v>
                </c:pt>
              </c:strCache>
            </c:strRef>
          </c:tx>
          <c:spPr>
            <a:noFill/>
            <a:ln>
              <a:noFill/>
            </a:ln>
            <a:effectLst/>
          </c:spPr>
          <c:invertIfNegative val="0"/>
          <c:dLbls>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ca-E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Gràfics!$C$27</c:f>
              <c:numCache>
                <c:formatCode>#,##0</c:formatCode>
                <c:ptCount val="1"/>
                <c:pt idx="0">
                  <c:v>0</c:v>
                </c:pt>
              </c:numCache>
            </c:numRef>
          </c:val>
          <c:extLst>
            <c:ext xmlns:c16="http://schemas.microsoft.com/office/drawing/2014/chart" uri="{C3380CC4-5D6E-409C-BE32-E72D297353CC}">
              <c16:uniqueId val="{00000005-4838-4668-93F6-A191700CA6A6}"/>
            </c:ext>
          </c:extLst>
        </c:ser>
        <c:dLbls>
          <c:showLegendKey val="0"/>
          <c:showVal val="0"/>
          <c:showCatName val="0"/>
          <c:showSerName val="0"/>
          <c:showPercent val="0"/>
          <c:showBubbleSize val="0"/>
        </c:dLbls>
        <c:gapWidth val="150"/>
        <c:overlap val="100"/>
        <c:axId val="213880872"/>
        <c:axId val="213881264"/>
      </c:barChart>
      <c:catAx>
        <c:axId val="213880872"/>
        <c:scaling>
          <c:orientation val="minMax"/>
        </c:scaling>
        <c:delete val="1"/>
        <c:axPos val="l"/>
        <c:numFmt formatCode="General" sourceLinked="1"/>
        <c:majorTickMark val="none"/>
        <c:minorTickMark val="none"/>
        <c:tickLblPos val="nextTo"/>
        <c:crossAx val="213881264"/>
        <c:crosses val="autoZero"/>
        <c:auto val="1"/>
        <c:lblAlgn val="ctr"/>
        <c:lblOffset val="100"/>
        <c:noMultiLvlLbl val="0"/>
      </c:catAx>
      <c:valAx>
        <c:axId val="21388126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ca-ES"/>
          </a:p>
        </c:txPr>
        <c:crossAx val="21388087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20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ca-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Gràfics!$B$43</c:f>
              <c:strCache>
                <c:ptCount val="1"/>
                <c:pt idx="0">
                  <c:v>Visitants escolars</c:v>
                </c:pt>
              </c:strCache>
            </c:strRef>
          </c:tx>
          <c:spPr>
            <a:solidFill>
              <a:schemeClr val="accent4">
                <a:lumMod val="75000"/>
              </a:schemeClr>
            </a:solidFill>
            <a:ln>
              <a:noFill/>
            </a:ln>
            <a:effectLst/>
          </c:spPr>
          <c:invertIfNegative val="0"/>
          <c:dLbls>
            <c:dLbl>
              <c:idx val="0"/>
              <c:layout>
                <c:manualLayout>
                  <c:x val="9.2211327605797894E-2"/>
                  <c:y val="-0.29522278721075701"/>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6236-4C5B-876F-0B3053DC3A1E}"/>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ca-E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Gràfics!$C$43</c:f>
              <c:numCache>
                <c:formatCode>#,##0</c:formatCode>
                <c:ptCount val="1"/>
                <c:pt idx="0">
                  <c:v>0</c:v>
                </c:pt>
              </c:numCache>
            </c:numRef>
          </c:val>
          <c:extLst>
            <c:ext xmlns:c16="http://schemas.microsoft.com/office/drawing/2014/chart" uri="{C3380CC4-5D6E-409C-BE32-E72D297353CC}">
              <c16:uniqueId val="{00000000-6236-4C5B-876F-0B3053DC3A1E}"/>
            </c:ext>
          </c:extLst>
        </c:ser>
        <c:ser>
          <c:idx val="1"/>
          <c:order val="1"/>
          <c:tx>
            <c:strRef>
              <c:f>Gràfics!$B$44</c:f>
              <c:strCache>
                <c:ptCount val="1"/>
                <c:pt idx="0">
                  <c:v>Visitants no escolars</c:v>
                </c:pt>
              </c:strCache>
            </c:strRef>
          </c:tx>
          <c:spPr>
            <a:solidFill>
              <a:schemeClr val="accent4">
                <a:lumMod val="60000"/>
                <a:lumOff val="40000"/>
              </a:schemeClr>
            </a:solidFill>
            <a:ln>
              <a:noFill/>
            </a:ln>
            <a:effectLst/>
          </c:spPr>
          <c:invertIfNegative val="0"/>
          <c:dLbls>
            <c:dLbl>
              <c:idx val="0"/>
              <c:layout>
                <c:manualLayout>
                  <c:x val="1.4201271974486099E-2"/>
                  <c:y val="0.28862032917363201"/>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6236-4C5B-876F-0B3053DC3A1E}"/>
                </c:ext>
              </c:extLst>
            </c:dLbl>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ca-E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Gràfics!$C$44</c:f>
              <c:numCache>
                <c:formatCode>#,##0</c:formatCode>
                <c:ptCount val="1"/>
                <c:pt idx="0">
                  <c:v>0</c:v>
                </c:pt>
              </c:numCache>
            </c:numRef>
          </c:val>
          <c:extLst>
            <c:ext xmlns:c16="http://schemas.microsoft.com/office/drawing/2014/chart" uri="{C3380CC4-5D6E-409C-BE32-E72D297353CC}">
              <c16:uniqueId val="{00000001-6236-4C5B-876F-0B3053DC3A1E}"/>
            </c:ext>
          </c:extLst>
        </c:ser>
        <c:ser>
          <c:idx val="2"/>
          <c:order val="2"/>
          <c:tx>
            <c:strRef>
              <c:f>Gràfics!$B$45</c:f>
              <c:strCache>
                <c:ptCount val="1"/>
                <c:pt idx="0">
                  <c:v>Total</c:v>
                </c:pt>
              </c:strCache>
            </c:strRef>
          </c:tx>
          <c:spPr>
            <a:noFill/>
            <a:ln>
              <a:noFill/>
            </a:ln>
            <a:effectLst/>
          </c:spPr>
          <c:invertIfNegative val="0"/>
          <c:dLbls>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ca-E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Gràfics!$C$45</c:f>
              <c:numCache>
                <c:formatCode>#,##0</c:formatCode>
                <c:ptCount val="1"/>
                <c:pt idx="0">
                  <c:v>0</c:v>
                </c:pt>
              </c:numCache>
            </c:numRef>
          </c:val>
          <c:extLst>
            <c:ext xmlns:c16="http://schemas.microsoft.com/office/drawing/2014/chart" uri="{C3380CC4-5D6E-409C-BE32-E72D297353CC}">
              <c16:uniqueId val="{00000002-6236-4C5B-876F-0B3053DC3A1E}"/>
            </c:ext>
          </c:extLst>
        </c:ser>
        <c:dLbls>
          <c:showLegendKey val="0"/>
          <c:showVal val="0"/>
          <c:showCatName val="0"/>
          <c:showSerName val="0"/>
          <c:showPercent val="0"/>
          <c:showBubbleSize val="0"/>
        </c:dLbls>
        <c:gapWidth val="150"/>
        <c:overlap val="100"/>
        <c:axId val="213882048"/>
        <c:axId val="213882440"/>
      </c:barChart>
      <c:catAx>
        <c:axId val="213882048"/>
        <c:scaling>
          <c:orientation val="minMax"/>
        </c:scaling>
        <c:delete val="1"/>
        <c:axPos val="l"/>
        <c:numFmt formatCode="General" sourceLinked="1"/>
        <c:majorTickMark val="none"/>
        <c:minorTickMark val="none"/>
        <c:tickLblPos val="nextTo"/>
        <c:crossAx val="213882440"/>
        <c:crosses val="autoZero"/>
        <c:auto val="1"/>
        <c:lblAlgn val="ctr"/>
        <c:lblOffset val="100"/>
        <c:noMultiLvlLbl val="0"/>
      </c:catAx>
      <c:valAx>
        <c:axId val="21388244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ca-ES"/>
          </a:p>
        </c:txPr>
        <c:crossAx val="21388204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20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ca-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pPr>
            <a:r>
              <a:rPr lang="en-GB" sz="1400"/>
              <a:t>Visitants</a:t>
            </a:r>
            <a:r>
              <a:rPr lang="en-GB" sz="1400" baseline="0"/>
              <a:t> segons tarifes</a:t>
            </a:r>
            <a:endParaRPr lang="en-GB" sz="1400"/>
          </a:p>
        </c:rich>
      </c:tx>
      <c:overlay val="0"/>
    </c:title>
    <c:autoTitleDeleted val="0"/>
    <c:plotArea>
      <c:layout/>
      <c:pieChart>
        <c:varyColors val="1"/>
        <c:ser>
          <c:idx val="0"/>
          <c:order val="0"/>
          <c:dLbls>
            <c:numFmt formatCode="0.0%" sourceLinked="0"/>
            <c:spPr>
              <a:noFill/>
              <a:ln>
                <a:noFill/>
              </a:ln>
              <a:effectLst/>
            </c:sp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('Dades pròpies i indicadors'!$N$9:$O$9,'Dades pròpies i indicadors'!$N$10:$O$10,'Dades pròpies i indicadors'!$N$11:$O$11)</c:f>
              <c:strCache>
                <c:ptCount val="3"/>
                <c:pt idx="0">
                  <c:v>Tarifa general</c:v>
                </c:pt>
                <c:pt idx="1">
                  <c:v>Tarifa reduïda</c:v>
                </c:pt>
                <c:pt idx="2">
                  <c:v>Tarifa gratuïta</c:v>
                </c:pt>
              </c:strCache>
            </c:strRef>
          </c:cat>
          <c:val>
            <c:numRef>
              <c:f>'Dades pròpies i indicadors'!$P$9:$P$11</c:f>
              <c:numCache>
                <c:formatCode>0.0%</c:formatCode>
                <c:ptCount val="3"/>
                <c:pt idx="0">
                  <c:v>0</c:v>
                </c:pt>
                <c:pt idx="1">
                  <c:v>0</c:v>
                </c:pt>
                <c:pt idx="2">
                  <c:v>0</c:v>
                </c:pt>
              </c:numCache>
            </c:numRef>
          </c:val>
          <c:extLst>
            <c:ext xmlns:c16="http://schemas.microsoft.com/office/drawing/2014/chart" uri="{C3380CC4-5D6E-409C-BE32-E72D297353CC}">
              <c16:uniqueId val="{00000000-7E90-4124-BFD0-ED87234E5C75}"/>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ca-ES"/>
        </a:p>
      </c:txPr>
    </c:legend>
    <c:plotVisOnly val="1"/>
    <c:dispBlanksAs val="zero"/>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060704911885999"/>
          <c:y val="6.1940699207185701E-2"/>
          <c:w val="0.78337870266216703"/>
          <c:h val="0.83777167780372597"/>
        </c:manualLayout>
      </c:layout>
      <c:barChart>
        <c:barDir val="bar"/>
        <c:grouping val="stacked"/>
        <c:varyColors val="0"/>
        <c:ser>
          <c:idx val="0"/>
          <c:order val="0"/>
          <c:tx>
            <c:strRef>
              <c:f>Gràfics!$C$55</c:f>
              <c:strCache>
                <c:ptCount val="1"/>
                <c:pt idx="0">
                  <c:v>Serveis museístics</c:v>
                </c:pt>
              </c:strCache>
            </c:strRef>
          </c:tx>
          <c:spPr>
            <a:solidFill>
              <a:schemeClr val="accent1"/>
            </a:solidFill>
            <a:ln>
              <a:noFill/>
            </a:ln>
            <a:effectLst/>
          </c:spPr>
          <c:invertIfNegative val="0"/>
          <c:dLbls>
            <c:dLbl>
              <c:idx val="0"/>
              <c:layout>
                <c:manualLayout>
                  <c:x val="5.03811167439686E-3"/>
                  <c:y val="-0.33038357564990101"/>
                </c:manualLayout>
              </c:layout>
              <c:spPr>
                <a:noFill/>
                <a:ln>
                  <a:solidFill>
                    <a:schemeClr val="bg1"/>
                  </a:solidFill>
                </a:ln>
                <a:effectLst/>
              </c:spPr>
              <c:txPr>
                <a:bodyPr rot="0" spcFirstLastPara="1" vertOverflow="overflow" horzOverflow="overflow" vert="horz" wrap="square" lIns="38100" tIns="19050" rIns="38100" bIns="19050" anchor="t" anchorCtr="0">
                  <a:noAutofit/>
                </a:bodyPr>
                <a:lstStyle/>
                <a:p>
                  <a:pPr>
                    <a:defRPr sz="900" b="0"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ca-ES"/>
                </a:p>
              </c:txPr>
              <c:dLblPos val="ct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6.3964014985298107E-2"/>
                      <c:h val="0.13022214626879799"/>
                    </c:manualLayout>
                  </c15:layout>
                </c:ext>
                <c:ext xmlns:c16="http://schemas.microsoft.com/office/drawing/2014/chart" uri="{C3380CC4-5D6E-409C-BE32-E72D297353CC}">
                  <c16:uniqueId val="{00000000-46A8-4BA9-9AF3-005A63429803}"/>
                </c:ext>
              </c:extLst>
            </c:dLbl>
            <c:dLbl>
              <c:idx val="1"/>
              <c:layout>
                <c:manualLayout>
                  <c:x val="3.25488081113149E-2"/>
                  <c:y val="0.20271501558715299"/>
                </c:manualLayout>
              </c:layout>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46A8-4BA9-9AF3-005A63429803}"/>
                </c:ext>
              </c:extLst>
            </c:dLbl>
            <c:dLbl>
              <c:idx val="2"/>
              <c:layout>
                <c:manualLayout>
                  <c:x val="1.14345090425341E-2"/>
                  <c:y val="-0.112903662038776"/>
                </c:manualLayout>
              </c:layout>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0-46A8-4BA9-9AF3-005A63429803}"/>
                </c:ext>
              </c:extLst>
            </c:dLbl>
            <c:spPr>
              <a:noFill/>
              <a:ln>
                <a:solidFill>
                  <a:schemeClr val="bg1"/>
                </a:solidFill>
              </a:ln>
              <a:effectLst/>
            </c:spPr>
            <c:txPr>
              <a:bodyPr rot="0" spcFirstLastPara="1" vertOverflow="overflow" horzOverflow="overflow" vert="horz" wrap="square" lIns="38100" tIns="19050" rIns="38100" bIns="19050" anchor="t" anchorCtr="0">
                <a:noAutofit/>
              </a:bodyPr>
              <a:lstStyle/>
              <a:p>
                <a:pPr>
                  <a:defRPr sz="1100" b="0"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ca-ES"/>
              </a:p>
            </c:txPr>
            <c:dLblPos val="inBase"/>
            <c:showLegendKey val="0"/>
            <c:showVal val="1"/>
            <c:showCatName val="0"/>
            <c:showSerName val="1"/>
            <c:showPercent val="0"/>
            <c:showBubbleSize val="0"/>
            <c:separator>
</c:separator>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Gràfics!$B$58</c:f>
              <c:strCache>
                <c:ptCount val="1"/>
                <c:pt idx="0">
                  <c:v>Usos exp i serv mus, activitats      
pròpies i alienes   </c:v>
                </c:pt>
              </c:strCache>
            </c:strRef>
          </c:cat>
          <c:val>
            <c:numRef>
              <c:f>Gràfics!$C$58</c:f>
              <c:numCache>
                <c:formatCode>#,##0</c:formatCode>
                <c:ptCount val="1"/>
                <c:pt idx="0">
                  <c:v>0</c:v>
                </c:pt>
              </c:numCache>
            </c:numRef>
          </c:val>
          <c:extLst>
            <c:ext xmlns:c16="http://schemas.microsoft.com/office/drawing/2014/chart" uri="{C3380CC4-5D6E-409C-BE32-E72D297353CC}">
              <c16:uniqueId val="{00000001-46A8-4BA9-9AF3-005A63429803}"/>
            </c:ext>
          </c:extLst>
        </c:ser>
        <c:ser>
          <c:idx val="1"/>
          <c:order val="1"/>
          <c:tx>
            <c:strRef>
              <c:f>Gràfics!$D$55</c:f>
              <c:strCache>
                <c:ptCount val="1"/>
                <c:pt idx="0">
                  <c:v>Exposicions permanents</c:v>
                </c:pt>
              </c:strCache>
            </c:strRef>
          </c:tx>
          <c:spPr>
            <a:solidFill>
              <a:schemeClr val="accent1">
                <a:lumMod val="60000"/>
                <a:lumOff val="40000"/>
              </a:schemeClr>
            </a:solidFill>
            <a:ln>
              <a:noFill/>
            </a:ln>
            <a:effectLst/>
          </c:spPr>
          <c:invertIfNegative val="0"/>
          <c:dLbls>
            <c:dLbl>
              <c:idx val="0"/>
              <c:layout>
                <c:manualLayout>
                  <c:x val="3.6529680365296798E-3"/>
                  <c:y val="0.30970349603592801"/>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2-46A8-4BA9-9AF3-005A63429803}"/>
                </c:ext>
              </c:extLst>
            </c:dLbl>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ca-E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Gràfics!$B$58</c:f>
              <c:strCache>
                <c:ptCount val="1"/>
                <c:pt idx="0">
                  <c:v>Usos exp i serv mus, activitats      
pròpies i alienes   </c:v>
                </c:pt>
              </c:strCache>
            </c:strRef>
          </c:cat>
          <c:val>
            <c:numRef>
              <c:f>Gràfics!$D$58</c:f>
              <c:numCache>
                <c:formatCode>#,##0</c:formatCode>
                <c:ptCount val="1"/>
                <c:pt idx="0">
                  <c:v>0</c:v>
                </c:pt>
              </c:numCache>
            </c:numRef>
          </c:val>
          <c:extLst>
            <c:ext xmlns:c16="http://schemas.microsoft.com/office/drawing/2014/chart" uri="{C3380CC4-5D6E-409C-BE32-E72D297353CC}">
              <c16:uniqueId val="{00000002-46A8-4BA9-9AF3-005A63429803}"/>
            </c:ext>
          </c:extLst>
        </c:ser>
        <c:ser>
          <c:idx val="2"/>
          <c:order val="2"/>
          <c:tx>
            <c:strRef>
              <c:f>Gràfics!$E$55</c:f>
              <c:strCache>
                <c:ptCount val="1"/>
                <c:pt idx="0">
                  <c:v>Exposicions temporals</c:v>
                </c:pt>
              </c:strCache>
            </c:strRef>
          </c:tx>
          <c:spPr>
            <a:solidFill>
              <a:schemeClr val="accent3"/>
            </a:solidFill>
            <a:ln>
              <a:noFill/>
            </a:ln>
            <a:effectLst/>
          </c:spPr>
          <c:invertIfNegative val="0"/>
          <c:dLbls>
            <c:dLbl>
              <c:idx val="0"/>
              <c:layout>
                <c:manualLayout>
                  <c:x val="-9.1324200913248696E-4"/>
                  <c:y val="-0.33785835931192199"/>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3-46A8-4BA9-9AF3-005A63429803}"/>
                </c:ext>
              </c:extLst>
            </c:dLbl>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ca-E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Gràfics!$B$58</c:f>
              <c:strCache>
                <c:ptCount val="1"/>
                <c:pt idx="0">
                  <c:v>Usos exp i serv mus, activitats      
pròpies i alienes   </c:v>
                </c:pt>
              </c:strCache>
            </c:strRef>
          </c:cat>
          <c:val>
            <c:numRef>
              <c:f>Gràfics!$E$58</c:f>
              <c:numCache>
                <c:formatCode>#,##0</c:formatCode>
                <c:ptCount val="1"/>
                <c:pt idx="0">
                  <c:v>0</c:v>
                </c:pt>
              </c:numCache>
            </c:numRef>
          </c:val>
          <c:extLst>
            <c:ext xmlns:c16="http://schemas.microsoft.com/office/drawing/2014/chart" uri="{C3380CC4-5D6E-409C-BE32-E72D297353CC}">
              <c16:uniqueId val="{00000003-46A8-4BA9-9AF3-005A63429803}"/>
            </c:ext>
          </c:extLst>
        </c:ser>
        <c:ser>
          <c:idx val="3"/>
          <c:order val="3"/>
          <c:tx>
            <c:strRef>
              <c:f>Gràfics!$F$55</c:f>
              <c:strCache>
                <c:ptCount val="1"/>
                <c:pt idx="0">
                  <c:v>Act pròpies escolars</c:v>
                </c:pt>
              </c:strCache>
            </c:strRef>
          </c:tx>
          <c:spPr>
            <a:solidFill>
              <a:schemeClr val="accent4"/>
            </a:solidFill>
            <a:ln>
              <a:noFill/>
            </a:ln>
            <a:effectLst/>
          </c:spPr>
          <c:invertIfNegative val="0"/>
          <c:dLbls>
            <c:dLbl>
              <c:idx val="0"/>
              <c:layout>
                <c:manualLayout>
                  <c:x val="1.8264840182648399E-3"/>
                  <c:y val="0.29281057807033201"/>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4-46A8-4BA9-9AF3-005A63429803}"/>
                </c:ext>
              </c:extLst>
            </c:dLbl>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ca-E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Gràfics!$B$58</c:f>
              <c:strCache>
                <c:ptCount val="1"/>
                <c:pt idx="0">
                  <c:v>Usos exp i serv mus, activitats      
pròpies i alienes   </c:v>
                </c:pt>
              </c:strCache>
            </c:strRef>
          </c:cat>
          <c:val>
            <c:numRef>
              <c:f>Gràfics!$F$58</c:f>
              <c:numCache>
                <c:formatCode>#,##0</c:formatCode>
                <c:ptCount val="1"/>
                <c:pt idx="0">
                  <c:v>0</c:v>
                </c:pt>
              </c:numCache>
            </c:numRef>
          </c:val>
          <c:extLst>
            <c:ext xmlns:c16="http://schemas.microsoft.com/office/drawing/2014/chart" uri="{C3380CC4-5D6E-409C-BE32-E72D297353CC}">
              <c16:uniqueId val="{00000004-46A8-4BA9-9AF3-005A63429803}"/>
            </c:ext>
          </c:extLst>
        </c:ser>
        <c:ser>
          <c:idx val="4"/>
          <c:order val="4"/>
          <c:tx>
            <c:strRef>
              <c:f>Gràfics!$G$55</c:f>
              <c:strCache>
                <c:ptCount val="1"/>
                <c:pt idx="0">
                  <c:v>Act pròpies especialitzat</c:v>
                </c:pt>
              </c:strCache>
            </c:strRef>
          </c:tx>
          <c:spPr>
            <a:solidFill>
              <a:schemeClr val="accent5"/>
            </a:solidFill>
            <a:ln>
              <a:noFill/>
            </a:ln>
            <a:effectLst/>
          </c:spPr>
          <c:invertIfNegative val="0"/>
          <c:dLbls>
            <c:dLbl>
              <c:idx val="0"/>
              <c:layout>
                <c:manualLayout>
                  <c:x val="-7.4217092726422895E-4"/>
                  <c:y val="-0.31734521365107399"/>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46A8-4BA9-9AF3-005A63429803}"/>
                </c:ext>
              </c:extLst>
            </c:dLbl>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ca-E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Gràfics!$B$58</c:f>
              <c:strCache>
                <c:ptCount val="1"/>
                <c:pt idx="0">
                  <c:v>Usos exp i serv mus, activitats      
pròpies i alienes   </c:v>
                </c:pt>
              </c:strCache>
            </c:strRef>
          </c:cat>
          <c:val>
            <c:numRef>
              <c:f>Gràfics!$G$58</c:f>
              <c:numCache>
                <c:formatCode>#,##0</c:formatCode>
                <c:ptCount val="1"/>
                <c:pt idx="0">
                  <c:v>0</c:v>
                </c:pt>
              </c:numCache>
            </c:numRef>
          </c:val>
          <c:extLst>
            <c:ext xmlns:c16="http://schemas.microsoft.com/office/drawing/2014/chart" uri="{C3380CC4-5D6E-409C-BE32-E72D297353CC}">
              <c16:uniqueId val="{00000006-46A8-4BA9-9AF3-005A63429803}"/>
            </c:ext>
          </c:extLst>
        </c:ser>
        <c:ser>
          <c:idx val="5"/>
          <c:order val="5"/>
          <c:tx>
            <c:strRef>
              <c:f>Gràfics!$H$55</c:f>
              <c:strCache>
                <c:ptCount val="1"/>
                <c:pt idx="0">
                  <c:v>Act pròpies familiar</c:v>
                </c:pt>
              </c:strCache>
            </c:strRef>
          </c:tx>
          <c:spPr>
            <a:solidFill>
              <a:schemeClr val="accent6"/>
            </a:solidFill>
            <a:ln>
              <a:noFill/>
            </a:ln>
            <a:effectLst/>
          </c:spPr>
          <c:invertIfNegative val="0"/>
          <c:dLbls>
            <c:dLbl>
              <c:idx val="0"/>
              <c:layout>
                <c:manualLayout>
                  <c:x val="-6.6684643871570796E-3"/>
                  <c:y val="0.33323475436322803"/>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46A8-4BA9-9AF3-005A63429803}"/>
                </c:ext>
              </c:extLst>
            </c:dLbl>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ca-E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Gràfics!$B$58</c:f>
              <c:strCache>
                <c:ptCount val="1"/>
                <c:pt idx="0">
                  <c:v>Usos exp i serv mus, activitats      
pròpies i alienes   </c:v>
                </c:pt>
              </c:strCache>
            </c:strRef>
          </c:cat>
          <c:val>
            <c:numRef>
              <c:f>Gràfics!$H$58</c:f>
              <c:numCache>
                <c:formatCode>#,##0</c:formatCode>
                <c:ptCount val="1"/>
                <c:pt idx="0">
                  <c:v>0</c:v>
                </c:pt>
              </c:numCache>
            </c:numRef>
          </c:val>
          <c:extLst>
            <c:ext xmlns:c16="http://schemas.microsoft.com/office/drawing/2014/chart" uri="{C3380CC4-5D6E-409C-BE32-E72D297353CC}">
              <c16:uniqueId val="{00000008-46A8-4BA9-9AF3-005A63429803}"/>
            </c:ext>
          </c:extLst>
        </c:ser>
        <c:ser>
          <c:idx val="6"/>
          <c:order val="6"/>
          <c:tx>
            <c:strRef>
              <c:f>Gràfics!$I$55</c:f>
              <c:strCache>
                <c:ptCount val="1"/>
                <c:pt idx="0">
                  <c:v>Act pròpies general</c:v>
                </c:pt>
              </c:strCache>
            </c:strRef>
          </c:tx>
          <c:spPr>
            <a:solidFill>
              <a:schemeClr val="accent1">
                <a:lumMod val="60000"/>
              </a:schemeClr>
            </a:solidFill>
            <a:ln>
              <a:noFill/>
            </a:ln>
            <a:effectLst/>
          </c:spPr>
          <c:invertIfNegative val="0"/>
          <c:dLbls>
            <c:dLbl>
              <c:idx val="0"/>
              <c:layout>
                <c:manualLayout>
                  <c:x val="-2.8345018516521101E-3"/>
                  <c:y val="-0.36829221467041301"/>
                </c:manualLayout>
              </c:layout>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46A8-4BA9-9AF3-005A63429803}"/>
                </c:ext>
              </c:extLst>
            </c:dLbl>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ca-ES"/>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Gràfics!$B$58</c:f>
              <c:strCache>
                <c:ptCount val="1"/>
                <c:pt idx="0">
                  <c:v>Usos exp i serv mus, activitats      
pròpies i alienes   </c:v>
                </c:pt>
              </c:strCache>
            </c:strRef>
          </c:cat>
          <c:val>
            <c:numRef>
              <c:f>Gràfics!$I$58</c:f>
              <c:numCache>
                <c:formatCode>#,##0</c:formatCode>
                <c:ptCount val="1"/>
                <c:pt idx="0">
                  <c:v>0</c:v>
                </c:pt>
              </c:numCache>
            </c:numRef>
          </c:val>
          <c:extLst>
            <c:ext xmlns:c16="http://schemas.microsoft.com/office/drawing/2014/chart" uri="{C3380CC4-5D6E-409C-BE32-E72D297353CC}">
              <c16:uniqueId val="{0000000A-46A8-4BA9-9AF3-005A63429803}"/>
            </c:ext>
          </c:extLst>
        </c:ser>
        <c:ser>
          <c:idx val="7"/>
          <c:order val="7"/>
          <c:tx>
            <c:strRef>
              <c:f>Gràfics!$J$55</c:f>
              <c:strCache>
                <c:ptCount val="1"/>
                <c:pt idx="0">
                  <c:v>Act alienes cessió</c:v>
                </c:pt>
              </c:strCache>
            </c:strRef>
          </c:tx>
          <c:spPr>
            <a:solidFill>
              <a:schemeClr val="accent2">
                <a:lumMod val="60000"/>
              </a:schemeClr>
            </a:solidFill>
            <a:ln>
              <a:noFill/>
            </a:ln>
            <a:effectLst/>
          </c:spPr>
          <c:invertIfNegative val="0"/>
          <c:dLbls>
            <c:dLbl>
              <c:idx val="0"/>
              <c:layout>
                <c:manualLayout>
                  <c:x val="-1.1294331719512499E-16"/>
                  <c:y val="0.305010762436844"/>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46A8-4BA9-9AF3-005A6342980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ca-E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Gràfics!$B$58</c:f>
              <c:strCache>
                <c:ptCount val="1"/>
                <c:pt idx="0">
                  <c:v>Usos exp i serv mus, activitats      
pròpies i alienes   </c:v>
                </c:pt>
              </c:strCache>
            </c:strRef>
          </c:cat>
          <c:val>
            <c:numRef>
              <c:f>Gràfics!$J$58</c:f>
              <c:numCache>
                <c:formatCode>#,##0</c:formatCode>
                <c:ptCount val="1"/>
                <c:pt idx="0">
                  <c:v>0</c:v>
                </c:pt>
              </c:numCache>
            </c:numRef>
          </c:val>
          <c:extLst>
            <c:ext xmlns:c16="http://schemas.microsoft.com/office/drawing/2014/chart" uri="{C3380CC4-5D6E-409C-BE32-E72D297353CC}">
              <c16:uniqueId val="{0000000C-46A8-4BA9-9AF3-005A63429803}"/>
            </c:ext>
          </c:extLst>
        </c:ser>
        <c:ser>
          <c:idx val="8"/>
          <c:order val="8"/>
          <c:tx>
            <c:strRef>
              <c:f>Gràfics!$K$55</c:f>
              <c:strCache>
                <c:ptCount val="1"/>
                <c:pt idx="0">
                  <c:v>Act alienes lloguer</c:v>
                </c:pt>
              </c:strCache>
            </c:strRef>
          </c:tx>
          <c:spPr>
            <a:solidFill>
              <a:schemeClr val="accent3">
                <a:lumMod val="60000"/>
              </a:schemeClr>
            </a:solidFill>
            <a:ln>
              <a:noFill/>
            </a:ln>
            <a:effectLst/>
          </c:spPr>
          <c:invertIfNegative val="0"/>
          <c:dLbls>
            <c:dLbl>
              <c:idx val="0"/>
              <c:layout>
                <c:manualLayout>
                  <c:x val="0"/>
                  <c:y val="-0.34074054200026699"/>
                </c:manualLayout>
              </c:layout>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46A8-4BA9-9AF3-005A6342980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ca-ES"/>
              </a:p>
            </c:txPr>
            <c:dLblPos val="inBase"/>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Gràfics!$B$58</c:f>
              <c:strCache>
                <c:ptCount val="1"/>
                <c:pt idx="0">
                  <c:v>Usos exp i serv mus, activitats      
pròpies i alienes   </c:v>
                </c:pt>
              </c:strCache>
            </c:strRef>
          </c:cat>
          <c:val>
            <c:numRef>
              <c:f>Gràfics!$K$58</c:f>
              <c:numCache>
                <c:formatCode>#,##0</c:formatCode>
                <c:ptCount val="1"/>
                <c:pt idx="0">
                  <c:v>0</c:v>
                </c:pt>
              </c:numCache>
            </c:numRef>
          </c:val>
          <c:extLst>
            <c:ext xmlns:c16="http://schemas.microsoft.com/office/drawing/2014/chart" uri="{C3380CC4-5D6E-409C-BE32-E72D297353CC}">
              <c16:uniqueId val="{0000000E-46A8-4BA9-9AF3-005A63429803}"/>
            </c:ext>
          </c:extLst>
        </c:ser>
        <c:ser>
          <c:idx val="9"/>
          <c:order val="9"/>
          <c:tx>
            <c:strRef>
              <c:f>Gràfics!$L$55</c:f>
              <c:strCache>
                <c:ptCount val="1"/>
                <c:pt idx="0">
                  <c:v>Total</c:v>
                </c:pt>
              </c:strCache>
            </c:strRef>
          </c:tx>
          <c:spPr>
            <a:no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ca-E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Gràfics!$B$58</c:f>
              <c:strCache>
                <c:ptCount val="1"/>
                <c:pt idx="0">
                  <c:v>Usos exp i serv mus, activitats      
pròpies i alienes   </c:v>
                </c:pt>
              </c:strCache>
            </c:strRef>
          </c:cat>
          <c:val>
            <c:numRef>
              <c:f>Gràfics!$L$58</c:f>
              <c:numCache>
                <c:formatCode>#,##0</c:formatCode>
                <c:ptCount val="1"/>
                <c:pt idx="0">
                  <c:v>0</c:v>
                </c:pt>
              </c:numCache>
            </c:numRef>
          </c:val>
          <c:extLst>
            <c:ext xmlns:c16="http://schemas.microsoft.com/office/drawing/2014/chart" uri="{C3380CC4-5D6E-409C-BE32-E72D297353CC}">
              <c16:uniqueId val="{0000000F-46A8-4BA9-9AF3-005A63429803}"/>
            </c:ext>
          </c:extLst>
        </c:ser>
        <c:dLbls>
          <c:showLegendKey val="0"/>
          <c:showVal val="0"/>
          <c:showCatName val="0"/>
          <c:showSerName val="0"/>
          <c:showPercent val="0"/>
          <c:showBubbleSize val="0"/>
        </c:dLbls>
        <c:gapWidth val="150"/>
        <c:overlap val="100"/>
        <c:axId val="214470304"/>
        <c:axId val="214470696"/>
      </c:barChart>
      <c:catAx>
        <c:axId val="2144703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ca-ES"/>
          </a:p>
        </c:txPr>
        <c:crossAx val="214470696"/>
        <c:crosses val="autoZero"/>
        <c:auto val="1"/>
        <c:lblAlgn val="ctr"/>
        <c:lblOffset val="100"/>
        <c:noMultiLvlLbl val="0"/>
      </c:catAx>
      <c:valAx>
        <c:axId val="2144706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ca-ES"/>
          </a:p>
        </c:txPr>
        <c:crossAx val="21447030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20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ca-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es-ES"/>
              <a:t>Usos activitats alienes</a:t>
            </a:r>
          </a:p>
        </c:rich>
      </c:tx>
      <c:overlay val="0"/>
    </c:title>
    <c:autoTitleDeleted val="0"/>
    <c:plotArea>
      <c:layout/>
      <c:barChart>
        <c:barDir val="col"/>
        <c:grouping val="clustered"/>
        <c:varyColors val="0"/>
        <c:ser>
          <c:idx val="0"/>
          <c:order val="0"/>
          <c:invertIfNegative val="0"/>
          <c:dLbls>
            <c:spPr>
              <a:noFill/>
              <a:ln>
                <a:noFill/>
              </a:ln>
              <a:effectLst/>
            </c:spPr>
            <c:txPr>
              <a:bodyPr wrap="square" lIns="38100" tIns="19050" rIns="38100" bIns="19050" anchor="ctr">
                <a:spAutoFit/>
              </a:bodyPr>
              <a:lstStyle/>
              <a:p>
                <a:pPr>
                  <a:defRPr sz="1200" baseline="0"/>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Gràfics!$J$55:$K$55</c:f>
              <c:strCache>
                <c:ptCount val="2"/>
                <c:pt idx="0">
                  <c:v>Act alienes cessió</c:v>
                </c:pt>
                <c:pt idx="1">
                  <c:v>Act alienes lloguer</c:v>
                </c:pt>
              </c:strCache>
            </c:strRef>
          </c:cat>
          <c:val>
            <c:numRef>
              <c:f>Gràfics!$J$58:$K$58</c:f>
              <c:numCache>
                <c:formatCode>#,##0</c:formatCode>
                <c:ptCount val="2"/>
                <c:pt idx="0">
                  <c:v>0</c:v>
                </c:pt>
                <c:pt idx="1">
                  <c:v>0</c:v>
                </c:pt>
              </c:numCache>
            </c:numRef>
          </c:val>
          <c:extLst>
            <c:ext xmlns:c16="http://schemas.microsoft.com/office/drawing/2014/chart" uri="{C3380CC4-5D6E-409C-BE32-E72D297353CC}">
              <c16:uniqueId val="{00000000-7617-403B-820A-EB54455C37C5}"/>
            </c:ext>
          </c:extLst>
        </c:ser>
        <c:dLbls>
          <c:showLegendKey val="0"/>
          <c:showVal val="0"/>
          <c:showCatName val="0"/>
          <c:showSerName val="0"/>
          <c:showPercent val="0"/>
          <c:showBubbleSize val="0"/>
        </c:dLbls>
        <c:gapWidth val="150"/>
        <c:axId val="178307064"/>
        <c:axId val="178212312"/>
      </c:barChart>
      <c:catAx>
        <c:axId val="178307064"/>
        <c:scaling>
          <c:orientation val="minMax"/>
        </c:scaling>
        <c:delete val="0"/>
        <c:axPos val="b"/>
        <c:numFmt formatCode="General" sourceLinked="1"/>
        <c:majorTickMark val="none"/>
        <c:minorTickMark val="none"/>
        <c:tickLblPos val="nextTo"/>
        <c:txPr>
          <a:bodyPr/>
          <a:lstStyle/>
          <a:p>
            <a:pPr>
              <a:defRPr sz="1200" baseline="0"/>
            </a:pPr>
            <a:endParaRPr lang="ca-ES"/>
          </a:p>
        </c:txPr>
        <c:crossAx val="178212312"/>
        <c:crosses val="autoZero"/>
        <c:auto val="1"/>
        <c:lblAlgn val="ctr"/>
        <c:lblOffset val="100"/>
        <c:noMultiLvlLbl val="0"/>
      </c:catAx>
      <c:valAx>
        <c:axId val="178212312"/>
        <c:scaling>
          <c:orientation val="minMax"/>
        </c:scaling>
        <c:delete val="0"/>
        <c:axPos val="l"/>
        <c:majorGridlines/>
        <c:numFmt formatCode="#,##0" sourceLinked="0"/>
        <c:majorTickMark val="out"/>
        <c:minorTickMark val="none"/>
        <c:tickLblPos val="nextTo"/>
        <c:crossAx val="178307064"/>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Gràfics!$C$3</c:f>
              <c:strCache>
                <c:ptCount val="1"/>
                <c:pt idx="0">
                  <c:v>Visitants exposicions i activitats</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ca-E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Gràfics!$B$4:$B$6</c:f>
              <c:strCache>
                <c:ptCount val="3"/>
                <c:pt idx="0">
                  <c:v>Visitants exposicions i activitats
i serveis museístics</c:v>
                </c:pt>
                <c:pt idx="1">
                  <c:v>Visitants exposicions i activitats
i serveis museístics i edifici</c:v>
                </c:pt>
                <c:pt idx="2">
                  <c:v>Visitants exposicions i activitats,
serveis museístics, edifici i fora</c:v>
                </c:pt>
              </c:strCache>
            </c:strRef>
          </c:cat>
          <c:val>
            <c:numRef>
              <c:f>Gràfics!$C$4:$C$6</c:f>
              <c:numCache>
                <c:formatCode>#,##0</c:formatCode>
                <c:ptCount val="3"/>
                <c:pt idx="0">
                  <c:v>0</c:v>
                </c:pt>
                <c:pt idx="1">
                  <c:v>0</c:v>
                </c:pt>
                <c:pt idx="2">
                  <c:v>0</c:v>
                </c:pt>
              </c:numCache>
            </c:numRef>
          </c:val>
          <c:extLst>
            <c:ext xmlns:c16="http://schemas.microsoft.com/office/drawing/2014/chart" uri="{C3380CC4-5D6E-409C-BE32-E72D297353CC}">
              <c16:uniqueId val="{00000000-280D-42D3-A55A-D56CD4655540}"/>
            </c:ext>
          </c:extLst>
        </c:ser>
        <c:ser>
          <c:idx val="1"/>
          <c:order val="1"/>
          <c:tx>
            <c:strRef>
              <c:f>Gràfics!$D$3</c:f>
              <c:strCache>
                <c:ptCount val="1"/>
                <c:pt idx="0">
                  <c:v>Visitants serveis museístics</c:v>
                </c:pt>
              </c:strCache>
            </c:strRef>
          </c:tx>
          <c:spPr>
            <a:solidFill>
              <a:schemeClr val="accent2"/>
            </a:solidFill>
            <a:ln>
              <a:noFill/>
            </a:ln>
            <a:effectLst/>
          </c:spPr>
          <c:invertIfNegative val="0"/>
          <c:dLbls>
            <c:dLbl>
              <c:idx val="0"/>
              <c:layout>
                <c:manualLayout>
                  <c:x val="0"/>
                  <c:y val="-0.13871436003982099"/>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280D-42D3-A55A-D56CD4655540}"/>
                </c:ext>
              </c:extLst>
            </c:dLbl>
            <c:dLbl>
              <c:idx val="1"/>
              <c:layout>
                <c:manualLayout>
                  <c:x val="-0.175321130161881"/>
                  <c:y val="-0.12745440622321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280D-42D3-A55A-D56CD4655540}"/>
                </c:ext>
              </c:extLst>
            </c:dLbl>
            <c:dLbl>
              <c:idx val="2"/>
              <c:layout>
                <c:manualLayout>
                  <c:x val="-0.259196966373616"/>
                  <c:y val="-0.101698994195821"/>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280D-42D3-A55A-D56CD465554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ca-E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Gràfics!$B$4:$B$6</c:f>
              <c:strCache>
                <c:ptCount val="3"/>
                <c:pt idx="0">
                  <c:v>Visitants exposicions i activitats
i serveis museístics</c:v>
                </c:pt>
                <c:pt idx="1">
                  <c:v>Visitants exposicions i activitats
i serveis museístics i edifici</c:v>
                </c:pt>
                <c:pt idx="2">
                  <c:v>Visitants exposicions i activitats,
serveis museístics, edifici i fora</c:v>
                </c:pt>
              </c:strCache>
            </c:strRef>
          </c:cat>
          <c:val>
            <c:numRef>
              <c:f>Gràfics!$D$4:$D$6</c:f>
              <c:numCache>
                <c:formatCode>#,##0</c:formatCode>
                <c:ptCount val="3"/>
                <c:pt idx="0">
                  <c:v>0</c:v>
                </c:pt>
                <c:pt idx="1">
                  <c:v>0</c:v>
                </c:pt>
                <c:pt idx="2">
                  <c:v>0</c:v>
                </c:pt>
              </c:numCache>
            </c:numRef>
          </c:val>
          <c:extLst>
            <c:ext xmlns:c16="http://schemas.microsoft.com/office/drawing/2014/chart" uri="{C3380CC4-5D6E-409C-BE32-E72D297353CC}">
              <c16:uniqueId val="{00000004-280D-42D3-A55A-D56CD4655540}"/>
            </c:ext>
          </c:extLst>
        </c:ser>
        <c:ser>
          <c:idx val="2"/>
          <c:order val="2"/>
          <c:tx>
            <c:strRef>
              <c:f>Gràfics!$E$3</c:f>
              <c:strCache>
                <c:ptCount val="1"/>
                <c:pt idx="0">
                  <c:v>Visitants edifici</c:v>
                </c:pt>
              </c:strCache>
            </c:strRef>
          </c:tx>
          <c:spPr>
            <a:solidFill>
              <a:schemeClr val="accent3"/>
            </a:solidFill>
            <a:ln>
              <a:noFill/>
            </a:ln>
            <a:effectLst/>
          </c:spPr>
          <c:invertIfNegative val="0"/>
          <c:dLbls>
            <c:dLbl>
              <c:idx val="1"/>
              <c:layout>
                <c:manualLayout>
                  <c:x val="8.2838870431169206E-2"/>
                  <c:y val="-0.13377166700118101"/>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280D-42D3-A55A-D56CD4655540}"/>
                </c:ext>
              </c:extLst>
            </c:dLbl>
            <c:dLbl>
              <c:idx val="2"/>
              <c:layout>
                <c:manualLayout>
                  <c:x val="-0.123453218147861"/>
                  <c:y val="-0.13761713404770101"/>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280D-42D3-A55A-D56CD465554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ca-E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Gràfics!$B$4:$B$6</c:f>
              <c:strCache>
                <c:ptCount val="3"/>
                <c:pt idx="0">
                  <c:v>Visitants exposicions i activitats
i serveis museístics</c:v>
                </c:pt>
                <c:pt idx="1">
                  <c:v>Visitants exposicions i activitats
i serveis museístics i edifici</c:v>
                </c:pt>
                <c:pt idx="2">
                  <c:v>Visitants exposicions i activitats,
serveis museístics, edifici i fora</c:v>
                </c:pt>
              </c:strCache>
            </c:strRef>
          </c:cat>
          <c:val>
            <c:numRef>
              <c:f>Gràfics!$E$4:$E$6</c:f>
              <c:numCache>
                <c:formatCode>#,##0</c:formatCode>
                <c:ptCount val="3"/>
                <c:pt idx="1">
                  <c:v>0</c:v>
                </c:pt>
                <c:pt idx="2">
                  <c:v>0</c:v>
                </c:pt>
              </c:numCache>
            </c:numRef>
          </c:val>
          <c:extLst>
            <c:ext xmlns:c16="http://schemas.microsoft.com/office/drawing/2014/chart" uri="{C3380CC4-5D6E-409C-BE32-E72D297353CC}">
              <c16:uniqueId val="{00000007-280D-42D3-A55A-D56CD4655540}"/>
            </c:ext>
          </c:extLst>
        </c:ser>
        <c:ser>
          <c:idx val="3"/>
          <c:order val="3"/>
          <c:tx>
            <c:strRef>
              <c:f>Gràfics!$F$3</c:f>
              <c:strCache>
                <c:ptCount val="1"/>
                <c:pt idx="0">
                  <c:v>Visitants activitats fora equipament</c:v>
                </c:pt>
              </c:strCache>
            </c:strRef>
          </c:tx>
          <c:spPr>
            <a:solidFill>
              <a:schemeClr val="accent4"/>
            </a:solidFill>
            <a:ln>
              <a:noFill/>
            </a:ln>
            <a:effectLst/>
          </c:spPr>
          <c:invertIfNegative val="0"/>
          <c:dLbls>
            <c:dLbl>
              <c:idx val="2"/>
              <c:layout>
                <c:manualLayout>
                  <c:x val="9.50984397982058E-2"/>
                  <c:y val="-0.11839990643234299"/>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280D-42D3-A55A-D56CD465554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ca-E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Gràfics!$B$4:$B$6</c:f>
              <c:strCache>
                <c:ptCount val="3"/>
                <c:pt idx="0">
                  <c:v>Visitants exposicions i activitats
i serveis museístics</c:v>
                </c:pt>
                <c:pt idx="1">
                  <c:v>Visitants exposicions i activitats
i serveis museístics i edifici</c:v>
                </c:pt>
                <c:pt idx="2">
                  <c:v>Visitants exposicions i activitats,
serveis museístics, edifici i fora</c:v>
                </c:pt>
              </c:strCache>
            </c:strRef>
          </c:cat>
          <c:val>
            <c:numRef>
              <c:f>Gràfics!$F$4:$F$6</c:f>
              <c:numCache>
                <c:formatCode>General</c:formatCode>
                <c:ptCount val="3"/>
                <c:pt idx="2" formatCode="#,##0">
                  <c:v>0</c:v>
                </c:pt>
              </c:numCache>
            </c:numRef>
          </c:val>
          <c:extLst>
            <c:ext xmlns:c16="http://schemas.microsoft.com/office/drawing/2014/chart" uri="{C3380CC4-5D6E-409C-BE32-E72D297353CC}">
              <c16:uniqueId val="{00000009-280D-42D3-A55A-D56CD4655540}"/>
            </c:ext>
          </c:extLst>
        </c:ser>
        <c:ser>
          <c:idx val="4"/>
          <c:order val="4"/>
          <c:tx>
            <c:strRef>
              <c:f>Gràfics!$G$3</c:f>
              <c:strCache>
                <c:ptCount val="1"/>
                <c:pt idx="0">
                  <c:v>Total</c:v>
                </c:pt>
              </c:strCache>
            </c:strRef>
          </c:tx>
          <c:spPr>
            <a:solidFill>
              <a:schemeClr val="accent5"/>
            </a:solidFill>
            <a:ln>
              <a:noFill/>
            </a:ln>
            <a:effectLst/>
          </c:spPr>
          <c:invertIfNegative val="0"/>
          <c:dPt>
            <c:idx val="0"/>
            <c:invertIfNegative val="0"/>
            <c:bubble3D val="0"/>
            <c:spPr>
              <a:noFill/>
              <a:ln>
                <a:noFill/>
              </a:ln>
              <a:effectLst/>
            </c:spPr>
            <c:extLst>
              <c:ext xmlns:c16="http://schemas.microsoft.com/office/drawing/2014/chart" uri="{C3380CC4-5D6E-409C-BE32-E72D297353CC}">
                <c16:uniqueId val="{0000000B-280D-42D3-A55A-D56CD4655540}"/>
              </c:ext>
            </c:extLst>
          </c:dPt>
          <c:dPt>
            <c:idx val="1"/>
            <c:invertIfNegative val="0"/>
            <c:bubble3D val="0"/>
            <c:spPr>
              <a:noFill/>
              <a:ln>
                <a:noFill/>
              </a:ln>
              <a:effectLst/>
            </c:spPr>
            <c:extLst>
              <c:ext xmlns:c16="http://schemas.microsoft.com/office/drawing/2014/chart" uri="{C3380CC4-5D6E-409C-BE32-E72D297353CC}">
                <c16:uniqueId val="{0000000D-280D-42D3-A55A-D56CD4655540}"/>
              </c:ext>
            </c:extLst>
          </c:dPt>
          <c:dPt>
            <c:idx val="2"/>
            <c:invertIfNegative val="0"/>
            <c:bubble3D val="0"/>
            <c:spPr>
              <a:noFill/>
              <a:ln>
                <a:noFill/>
              </a:ln>
              <a:effectLst/>
            </c:spPr>
            <c:extLst>
              <c:ext xmlns:c16="http://schemas.microsoft.com/office/drawing/2014/chart" uri="{C3380CC4-5D6E-409C-BE32-E72D297353CC}">
                <c16:uniqueId val="{0000000F-280D-42D3-A55A-D56CD4655540}"/>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ca-E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Gràfics!$B$4:$B$6</c:f>
              <c:strCache>
                <c:ptCount val="3"/>
                <c:pt idx="0">
                  <c:v>Visitants exposicions i activitats
i serveis museístics</c:v>
                </c:pt>
                <c:pt idx="1">
                  <c:v>Visitants exposicions i activitats
i serveis museístics i edifici</c:v>
                </c:pt>
                <c:pt idx="2">
                  <c:v>Visitants exposicions i activitats,
serveis museístics, edifici i fora</c:v>
                </c:pt>
              </c:strCache>
            </c:strRef>
          </c:cat>
          <c:val>
            <c:numRef>
              <c:f>Gràfics!$G$4:$G$6</c:f>
              <c:numCache>
                <c:formatCode>#,##0</c:formatCode>
                <c:ptCount val="3"/>
                <c:pt idx="0">
                  <c:v>0</c:v>
                </c:pt>
                <c:pt idx="1">
                  <c:v>0</c:v>
                </c:pt>
                <c:pt idx="2">
                  <c:v>0</c:v>
                </c:pt>
              </c:numCache>
            </c:numRef>
          </c:val>
          <c:extLst>
            <c:ext xmlns:c16="http://schemas.microsoft.com/office/drawing/2014/chart" uri="{C3380CC4-5D6E-409C-BE32-E72D297353CC}">
              <c16:uniqueId val="{00000010-280D-42D3-A55A-D56CD4655540}"/>
            </c:ext>
          </c:extLst>
        </c:ser>
        <c:dLbls>
          <c:showLegendKey val="0"/>
          <c:showVal val="0"/>
          <c:showCatName val="0"/>
          <c:showSerName val="0"/>
          <c:showPercent val="0"/>
          <c:showBubbleSize val="0"/>
        </c:dLbls>
        <c:gapWidth val="150"/>
        <c:overlap val="100"/>
        <c:axId val="178444352"/>
        <c:axId val="178939544"/>
      </c:barChart>
      <c:catAx>
        <c:axId val="178444352"/>
        <c:scaling>
          <c:orientation val="minMax"/>
        </c:scaling>
        <c:delete val="0"/>
        <c:axPos val="l"/>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ca-ES"/>
          </a:p>
        </c:txPr>
        <c:crossAx val="178939544"/>
        <c:crosses val="autoZero"/>
        <c:auto val="0"/>
        <c:lblAlgn val="ctr"/>
        <c:lblOffset val="100"/>
        <c:noMultiLvlLbl val="0"/>
      </c:catAx>
      <c:valAx>
        <c:axId val="178939544"/>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ca-ES"/>
          </a:p>
        </c:txPr>
        <c:crossAx val="1784443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ca-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es-ES"/>
              <a:t>Usos activitats pròpies i serveis</a:t>
            </a:r>
            <a:r>
              <a:rPr lang="es-ES" baseline="0"/>
              <a:t> museístics</a:t>
            </a:r>
            <a:endParaRPr lang="es-ES"/>
          </a:p>
        </c:rich>
      </c:tx>
      <c:overlay val="0"/>
    </c:title>
    <c:autoTitleDeleted val="0"/>
    <c:plotArea>
      <c:layout/>
      <c:barChart>
        <c:barDir val="col"/>
        <c:grouping val="clustered"/>
        <c:varyColors val="0"/>
        <c:ser>
          <c:idx val="0"/>
          <c:order val="0"/>
          <c:tx>
            <c:strRef>
              <c:f>Gràfics!$B$54</c:f>
              <c:strCache>
                <c:ptCount val="1"/>
                <c:pt idx="0">
                  <c:v>Usos</c:v>
                </c:pt>
              </c:strCache>
            </c:strRef>
          </c:tx>
          <c:invertIfNegative val="0"/>
          <c:dLbls>
            <c:spPr>
              <a:noFill/>
              <a:ln>
                <a:noFill/>
              </a:ln>
              <a:effectLst/>
            </c:spPr>
            <c:txPr>
              <a:bodyPr wrap="square" lIns="38100" tIns="19050" rIns="38100" bIns="19050" anchor="ctr">
                <a:spAutoFit/>
              </a:bodyPr>
              <a:lstStyle/>
              <a:p>
                <a:pPr>
                  <a:defRPr sz="1200" baseline="0"/>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Gràfics!$C$55:$I$55</c:f>
              <c:strCache>
                <c:ptCount val="7"/>
                <c:pt idx="0">
                  <c:v>Serveis museístics</c:v>
                </c:pt>
                <c:pt idx="1">
                  <c:v>Exposicions permanents</c:v>
                </c:pt>
                <c:pt idx="2">
                  <c:v>Exposicions temporals</c:v>
                </c:pt>
                <c:pt idx="3">
                  <c:v>Act pròpies escolars</c:v>
                </c:pt>
                <c:pt idx="4">
                  <c:v>Act pròpies especialitzat</c:v>
                </c:pt>
                <c:pt idx="5">
                  <c:v>Act pròpies familiar</c:v>
                </c:pt>
                <c:pt idx="6">
                  <c:v>Act pròpies general</c:v>
                </c:pt>
              </c:strCache>
            </c:strRef>
          </c:cat>
          <c:val>
            <c:numRef>
              <c:f>Gràfics!$C$58:$I$58</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B3F9-4EB1-B2D5-75B853B2B988}"/>
            </c:ext>
          </c:extLst>
        </c:ser>
        <c:dLbls>
          <c:showLegendKey val="0"/>
          <c:showVal val="0"/>
          <c:showCatName val="0"/>
          <c:showSerName val="0"/>
          <c:showPercent val="0"/>
          <c:showBubbleSize val="0"/>
        </c:dLbls>
        <c:gapWidth val="150"/>
        <c:axId val="178948608"/>
        <c:axId val="178948992"/>
      </c:barChart>
      <c:catAx>
        <c:axId val="178948608"/>
        <c:scaling>
          <c:orientation val="minMax"/>
        </c:scaling>
        <c:delete val="0"/>
        <c:axPos val="b"/>
        <c:numFmt formatCode="General" sourceLinked="1"/>
        <c:majorTickMark val="none"/>
        <c:minorTickMark val="none"/>
        <c:tickLblPos val="nextTo"/>
        <c:txPr>
          <a:bodyPr/>
          <a:lstStyle/>
          <a:p>
            <a:pPr>
              <a:defRPr sz="1200" baseline="0"/>
            </a:pPr>
            <a:endParaRPr lang="ca-ES"/>
          </a:p>
        </c:txPr>
        <c:crossAx val="178948992"/>
        <c:crosses val="autoZero"/>
        <c:auto val="1"/>
        <c:lblAlgn val="ctr"/>
        <c:lblOffset val="100"/>
        <c:noMultiLvlLbl val="0"/>
      </c:catAx>
      <c:valAx>
        <c:axId val="178948992"/>
        <c:scaling>
          <c:orientation val="minMax"/>
        </c:scaling>
        <c:delete val="0"/>
        <c:axPos val="l"/>
        <c:majorGridlines/>
        <c:numFmt formatCode="#,##0" sourceLinked="0"/>
        <c:majorTickMark val="out"/>
        <c:minorTickMark val="none"/>
        <c:tickLblPos val="nextTo"/>
        <c:crossAx val="178948608"/>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00" b="1" i="0" u="none" strike="noStrike" kern="1200" cap="all" spc="120" normalizeH="0" baseline="0">
                <a:solidFill>
                  <a:sysClr val="windowText" lastClr="000000"/>
                </a:solidFill>
                <a:latin typeface="+mn-lt"/>
                <a:ea typeface="+mn-ea"/>
                <a:cs typeface="+mn-cs"/>
              </a:defRPr>
            </a:pPr>
            <a:r>
              <a:rPr lang="en-US" baseline="0">
                <a:solidFill>
                  <a:sysClr val="windowText" lastClr="000000"/>
                </a:solidFill>
              </a:rPr>
              <a:t>Taxes</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ysClr val="windowText" lastClr="000000"/>
              </a:solidFill>
              <a:latin typeface="+mn-lt"/>
              <a:ea typeface="+mn-ea"/>
              <a:cs typeface="+mn-cs"/>
            </a:defRPr>
          </a:pPr>
          <a:endParaRPr lang="ca-ES"/>
        </a:p>
      </c:txPr>
    </c:title>
    <c:autoTitleDeleted val="0"/>
    <c:plotArea>
      <c:layout/>
      <c:barChart>
        <c:barDir val="col"/>
        <c:grouping val="clustered"/>
        <c:varyColors val="0"/>
        <c:ser>
          <c:idx val="0"/>
          <c:order val="0"/>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n-lt"/>
                    <a:ea typeface="+mn-ea"/>
                    <a:cs typeface="+mn-cs"/>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('Dades pròpies i indicadors'!$B$101,'Dades pròpies i indicadors'!$B$105,'Dades pròpies i indicadors'!$B$109,'Dades pròpies i indicadors'!$B$113)</c:f>
              <c:strCache>
                <c:ptCount val="4"/>
                <c:pt idx="0">
                  <c:v>Índex gratuïtat</c:v>
                </c:pt>
                <c:pt idx="1">
                  <c:v>Taxa d'escolars</c:v>
                </c:pt>
                <c:pt idx="2">
                  <c:v>Servei a les escoles</c:v>
                </c:pt>
                <c:pt idx="3">
                  <c:v>Servei a les famílies</c:v>
                </c:pt>
              </c:strCache>
            </c:strRef>
          </c:cat>
          <c:val>
            <c:numRef>
              <c:f>('Dades pròpies i indicadors'!$A$101,'Dades pròpies i indicadors'!$A$105,'Dades pròpies i indicadors'!$A$109,'Dades pròpies i indicadors'!$A$113)</c:f>
              <c:numCache>
                <c:formatCode>0.0%</c:formatCode>
                <c:ptCount val="4"/>
                <c:pt idx="0">
                  <c:v>0</c:v>
                </c:pt>
                <c:pt idx="1">
                  <c:v>0</c:v>
                </c:pt>
                <c:pt idx="2">
                  <c:v>0</c:v>
                </c:pt>
                <c:pt idx="3">
                  <c:v>0</c:v>
                </c:pt>
              </c:numCache>
            </c:numRef>
          </c:val>
          <c:extLst>
            <c:ext xmlns:c16="http://schemas.microsoft.com/office/drawing/2014/chart" uri="{C3380CC4-5D6E-409C-BE32-E72D297353CC}">
              <c16:uniqueId val="{00000000-F853-4A2C-860D-3B4A73F95BDC}"/>
            </c:ext>
          </c:extLst>
        </c:ser>
        <c:dLbls>
          <c:showLegendKey val="0"/>
          <c:showVal val="0"/>
          <c:showCatName val="0"/>
          <c:showSerName val="0"/>
          <c:showPercent val="0"/>
          <c:showBubbleSize val="0"/>
        </c:dLbls>
        <c:gapWidth val="150"/>
        <c:axId val="213560912"/>
        <c:axId val="213547496"/>
      </c:barChart>
      <c:catAx>
        <c:axId val="2135609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cap="all" spc="120" normalizeH="0" baseline="0">
                <a:solidFill>
                  <a:sysClr val="windowText" lastClr="000000"/>
                </a:solidFill>
                <a:latin typeface="+mn-lt"/>
                <a:ea typeface="+mn-ea"/>
                <a:cs typeface="+mn-cs"/>
              </a:defRPr>
            </a:pPr>
            <a:endParaRPr lang="ca-ES"/>
          </a:p>
        </c:txPr>
        <c:crossAx val="213547496"/>
        <c:crosses val="autoZero"/>
        <c:auto val="1"/>
        <c:lblAlgn val="ctr"/>
        <c:lblOffset val="100"/>
        <c:noMultiLvlLbl val="0"/>
      </c:catAx>
      <c:valAx>
        <c:axId val="213547496"/>
        <c:scaling>
          <c:orientation val="minMax"/>
        </c:scaling>
        <c:delete val="0"/>
        <c:axPos val="l"/>
        <c:numFmt formatCode="0.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ca-ES"/>
          </a:p>
        </c:txPr>
        <c:crossAx val="2135609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solidFill>
                <a:latin typeface="+mn-lt"/>
                <a:ea typeface="+mn-ea"/>
                <a:cs typeface="+mn-cs"/>
              </a:defRPr>
            </a:pPr>
            <a:r>
              <a:rPr lang="es-ES"/>
              <a:t>VISITANTS I USOS TOTALS DIARIS</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solidFill>
              <a:latin typeface="+mn-lt"/>
              <a:ea typeface="+mn-ea"/>
              <a:cs typeface="+mn-cs"/>
            </a:defRPr>
          </a:pPr>
          <a:endParaRPr lang="ca-ES"/>
        </a:p>
      </c:txPr>
    </c:title>
    <c:autoTitleDeleted val="0"/>
    <c:plotArea>
      <c:layout/>
      <c:barChart>
        <c:barDir val="col"/>
        <c:grouping val="clustered"/>
        <c:varyColors val="0"/>
        <c:ser>
          <c:idx val="0"/>
          <c:order val="0"/>
          <c:spPr>
            <a:solidFill>
              <a:schemeClr val="accent5"/>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('Dades pròpies i indicadors'!$B$118,'Dades pròpies i indicadors'!$B$122,'Dades pròpies i indicadors'!$B$126,'Dades pròpies i indicadors'!$B$135,'Dades pròpies i indicadors'!$B$139)</c15:sqref>
                  </c15:fullRef>
                </c:ext>
              </c:extLst>
              <c:f>('Dades pròpies i indicadors'!$B$118,'Dades pròpies i indicadors'!$B$122,'Dades pròpies i indicadors'!$B$126)</c:f>
              <c:strCache>
                <c:ptCount val="3"/>
                <c:pt idx="0">
                  <c:v>Visitants totals diaris</c:v>
                </c:pt>
                <c:pt idx="1">
                  <c:v>Usos totals diaris</c:v>
                </c:pt>
                <c:pt idx="2">
                  <c:v>Usos expositius diaris</c:v>
                </c:pt>
              </c:strCache>
            </c:strRef>
          </c:cat>
          <c:val>
            <c:numRef>
              <c:extLst>
                <c:ext xmlns:c15="http://schemas.microsoft.com/office/drawing/2012/chart" uri="{02D57815-91ED-43cb-92C2-25804820EDAC}">
                  <c15:fullRef>
                    <c15:sqref>('Dades pròpies i indicadors'!$A$118,'Dades pròpies i indicadors'!$A$122,'Dades pròpies i indicadors'!$A$126,'Dades pròpies i indicadors'!$A$135,'Dades pròpies i indicadors'!$A$139)</c15:sqref>
                  </c15:fullRef>
                </c:ext>
              </c:extLst>
              <c:f>('Dades pròpies i indicadors'!$A$118,'Dades pròpies i indicadors'!$A$122,'Dades pròpies i indicadors'!$A$126)</c:f>
              <c:numCache>
                <c:formatCode>#,##0.0</c:formatCode>
                <c:ptCount val="3"/>
                <c:pt idx="0">
                  <c:v>0</c:v>
                </c:pt>
                <c:pt idx="1">
                  <c:v>0</c:v>
                </c:pt>
                <c:pt idx="2">
                  <c:v>0</c:v>
                </c:pt>
              </c:numCache>
            </c:numRef>
          </c:val>
          <c:extLst>
            <c:ext xmlns:c16="http://schemas.microsoft.com/office/drawing/2014/chart" uri="{C3380CC4-5D6E-409C-BE32-E72D297353CC}">
              <c16:uniqueId val="{00000000-754B-42B1-BD2A-E270EB71197D}"/>
            </c:ext>
          </c:extLst>
        </c:ser>
        <c:dLbls>
          <c:showLegendKey val="0"/>
          <c:showVal val="0"/>
          <c:showCatName val="0"/>
          <c:showSerName val="0"/>
          <c:showPercent val="0"/>
          <c:showBubbleSize val="0"/>
        </c:dLbls>
        <c:gapWidth val="150"/>
        <c:axId val="179013616"/>
        <c:axId val="122055584"/>
      </c:barChart>
      <c:catAx>
        <c:axId val="1790136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cap="all" spc="120" normalizeH="0" baseline="0">
                <a:solidFill>
                  <a:schemeClr val="tx1"/>
                </a:solidFill>
                <a:latin typeface="+mn-lt"/>
                <a:ea typeface="+mn-ea"/>
                <a:cs typeface="+mn-cs"/>
              </a:defRPr>
            </a:pPr>
            <a:endParaRPr lang="ca-ES"/>
          </a:p>
        </c:txPr>
        <c:crossAx val="122055584"/>
        <c:crosses val="autoZero"/>
        <c:auto val="1"/>
        <c:lblAlgn val="ctr"/>
        <c:lblOffset val="100"/>
        <c:noMultiLvlLbl val="0"/>
      </c:catAx>
      <c:valAx>
        <c:axId val="122055584"/>
        <c:scaling>
          <c:orientation val="minMax"/>
        </c:scaling>
        <c:delete val="0"/>
        <c:axPos val="l"/>
        <c:numFmt formatCode="#,##0.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ca-ES"/>
          </a:p>
        </c:txPr>
        <c:crossAx val="17901361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solidFill>
            <a:schemeClr val="tx1"/>
          </a:solidFill>
        </a:defRPr>
      </a:pPr>
      <a:endParaRPr lang="ca-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solidFill>
                <a:latin typeface="+mn-lt"/>
                <a:ea typeface="+mn-ea"/>
                <a:cs typeface="+mn-cs"/>
              </a:defRPr>
            </a:pPr>
            <a:r>
              <a:rPr lang="es-ES"/>
              <a:t>USOS TOTALS PER VISITANT</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solidFill>
              <a:latin typeface="+mn-lt"/>
              <a:ea typeface="+mn-ea"/>
              <a:cs typeface="+mn-cs"/>
            </a:defRPr>
          </a:pPr>
          <a:endParaRPr lang="ca-ES"/>
        </a:p>
      </c:txPr>
    </c:title>
    <c:autoTitleDeleted val="0"/>
    <c:plotArea>
      <c:layout/>
      <c:barChart>
        <c:barDir val="col"/>
        <c:grouping val="clustered"/>
        <c:varyColors val="0"/>
        <c:ser>
          <c:idx val="0"/>
          <c:order val="0"/>
          <c:spPr>
            <a:solidFill>
              <a:schemeClr val="accent5"/>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('Dades pròpies i indicadors'!$B$118,'Dades pròpies i indicadors'!$B$122,'Dades pròpies i indicadors'!$B$126,'Dades pròpies i indicadors'!$B$135,'Dades pròpies i indicadors'!$B$139)</c15:sqref>
                  </c15:fullRef>
                </c:ext>
              </c:extLst>
              <c:f>('Dades pròpies i indicadors'!$B$135,'Dades pròpies i indicadors'!$B$139)</c:f>
              <c:strCache>
                <c:ptCount val="2"/>
                <c:pt idx="0">
                  <c:v>Usos totals per visitant</c:v>
                </c:pt>
                <c:pt idx="1">
                  <c:v>Usos expos per visitant</c:v>
                </c:pt>
              </c:strCache>
            </c:strRef>
          </c:cat>
          <c:val>
            <c:numRef>
              <c:extLst>
                <c:ext xmlns:c15="http://schemas.microsoft.com/office/drawing/2012/chart" uri="{02D57815-91ED-43cb-92C2-25804820EDAC}">
                  <c15:fullRef>
                    <c15:sqref>('Dades pròpies i indicadors'!$A$118,'Dades pròpies i indicadors'!$A$122,'Dades pròpies i indicadors'!$A$126,'Dades pròpies i indicadors'!$A$135,'Dades pròpies i indicadors'!$A$139)</c15:sqref>
                  </c15:fullRef>
                </c:ext>
              </c:extLst>
              <c:f>('Dades pròpies i indicadors'!$A$135,'Dades pròpies i indicadors'!$A$139)</c:f>
              <c:numCache>
                <c:formatCode>#,##0.0</c:formatCode>
                <c:ptCount val="2"/>
                <c:pt idx="0" formatCode="#,##0.00">
                  <c:v>0</c:v>
                </c:pt>
                <c:pt idx="1" formatCode="#,##0.00">
                  <c:v>0</c:v>
                </c:pt>
              </c:numCache>
            </c:numRef>
          </c:val>
          <c:extLst>
            <c:ext xmlns:c16="http://schemas.microsoft.com/office/drawing/2014/chart" uri="{C3380CC4-5D6E-409C-BE32-E72D297353CC}">
              <c16:uniqueId val="{00000000-124A-4A00-8B47-26B6D3E89FF1}"/>
            </c:ext>
          </c:extLst>
        </c:ser>
        <c:dLbls>
          <c:showLegendKey val="0"/>
          <c:showVal val="0"/>
          <c:showCatName val="0"/>
          <c:showSerName val="0"/>
          <c:showPercent val="0"/>
          <c:showBubbleSize val="0"/>
        </c:dLbls>
        <c:gapWidth val="150"/>
        <c:axId val="213387344"/>
        <c:axId val="213387736"/>
      </c:barChart>
      <c:catAx>
        <c:axId val="2133873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cap="all" spc="120" normalizeH="0" baseline="0">
                <a:solidFill>
                  <a:schemeClr val="tx1"/>
                </a:solidFill>
                <a:latin typeface="+mn-lt"/>
                <a:ea typeface="+mn-ea"/>
                <a:cs typeface="+mn-cs"/>
              </a:defRPr>
            </a:pPr>
            <a:endParaRPr lang="ca-ES"/>
          </a:p>
        </c:txPr>
        <c:crossAx val="213387736"/>
        <c:crosses val="autoZero"/>
        <c:auto val="1"/>
        <c:lblAlgn val="ctr"/>
        <c:lblOffset val="100"/>
        <c:noMultiLvlLbl val="0"/>
      </c:catAx>
      <c:valAx>
        <c:axId val="213387736"/>
        <c:scaling>
          <c:orientation val="minMax"/>
        </c:scaling>
        <c:delete val="0"/>
        <c:axPos val="l"/>
        <c:numFmt formatCode="#,##0.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ca-ES"/>
          </a:p>
        </c:txPr>
        <c:crossAx val="21338734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solidFill>
            <a:schemeClr val="tx1"/>
          </a:solidFill>
        </a:defRPr>
      </a:pPr>
      <a:endParaRPr lang="ca-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ca-ES" b="1"/>
              <a:t>Visitants segons tipus d'entrada i segons procedència</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ca-E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854-4109-9CD3-38F276ED91A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854-4109-9CD3-38F276ED91A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854-4109-9CD3-38F276ED91A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854-4109-9CD3-38F276ED91A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854-4109-9CD3-38F276ED91A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854-4109-9CD3-38F276ED91A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E854-4109-9CD3-38F276ED91A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E854-4109-9CD3-38F276ED91A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ca-ES"/>
              </a:p>
            </c:tx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Procedències!$H$1:$O$1</c:f>
              <c:strCache>
                <c:ptCount val="8"/>
                <c:pt idx="0">
                  <c:v>Municipi</c:v>
                </c:pt>
                <c:pt idx="1">
                  <c:v>Comarca (resta de)</c:v>
                </c:pt>
                <c:pt idx="2">
                  <c:v>Provincia (resta de)</c:v>
                </c:pt>
                <c:pt idx="3">
                  <c:v>Catalunya (resta de)</c:v>
                </c:pt>
                <c:pt idx="4">
                  <c:v>Espanya (resta de)</c:v>
                </c:pt>
                <c:pt idx="5">
                  <c:v>França</c:v>
                </c:pt>
                <c:pt idx="6">
                  <c:v>Europa (resta de)</c:v>
                </c:pt>
                <c:pt idx="7">
                  <c:v>Món (resta de)</c:v>
                </c:pt>
              </c:strCache>
            </c:strRef>
          </c:cat>
          <c:val>
            <c:numRef>
              <c:f>Procedències!$H$3:$O$3</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10A6-468D-A942-CE0831A53FBC}"/>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ca-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ca-ES"/>
    </a:p>
  </c:txPr>
  <c:printSettings>
    <c:headerFooter/>
    <c:pageMargins b="0.75" l="0.7" r="0.7" t="0.75" header="0.3" footer="0.3"/>
    <c:pageSetup paperSize="9" orientation="landscape" horizontalDpi="300" verticalDpi="30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8">
  <a:schemeClr val="accent5"/>
</cs:colorStyle>
</file>

<file path=xl/charts/colors4.xml><?xml version="1.0" encoding="utf-8"?>
<cs:colorStyle xmlns:cs="http://schemas.microsoft.com/office/drawing/2012/chartStyle" xmlns:a="http://schemas.openxmlformats.org/drawingml/2006/main" meth="withinLinear" id="18">
  <a:schemeClr val="accent5"/>
</cs:colorStyle>
</file>

<file path=xl/charts/colors5.xml><?xml version="1.0" encoding="utf-8"?>
<cs:colorStyle xmlns:cs="http://schemas.microsoft.com/office/drawing/2012/chartStyle" xmlns:a="http://schemas.openxmlformats.org/drawingml/2006/main" meth="withinLinear" id="18">
  <a:schemeClr val="accent5"/>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image" Target="../media/image1.png"/><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6.xml"/><Relationship Id="rId7" Type="http://schemas.openxmlformats.org/officeDocument/2006/relationships/chart" Target="../charts/chart20.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chart" Target="../charts/chart19.xml"/><Relationship Id="rId5" Type="http://schemas.openxmlformats.org/officeDocument/2006/relationships/chart" Target="../charts/chart18.xml"/><Relationship Id="rId4"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3</xdr:col>
      <xdr:colOff>1059656</xdr:colOff>
      <xdr:row>6</xdr:row>
      <xdr:rowOff>63105</xdr:rowOff>
    </xdr:from>
    <xdr:to>
      <xdr:col>10</xdr:col>
      <xdr:colOff>23814</xdr:colOff>
      <xdr:row>8</xdr:row>
      <xdr:rowOff>440531</xdr:rowOff>
    </xdr:to>
    <xdr:graphicFrame macro="">
      <xdr:nvGraphicFramePr>
        <xdr:cNvPr id="4" name="Gráfico 3">
          <a:extLst>
            <a:ext uri="{FF2B5EF4-FFF2-40B4-BE49-F238E27FC236}">
              <a16:creationId xmlns:a16="http://schemas.microsoft.com/office/drawing/2014/main" id="{3C7A4F89-7C70-4787-8039-C3ED1E4C29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595430</xdr:colOff>
      <xdr:row>6</xdr:row>
      <xdr:rowOff>44904</xdr:rowOff>
    </xdr:from>
    <xdr:to>
      <xdr:col>1</xdr:col>
      <xdr:colOff>595273</xdr:colOff>
      <xdr:row>8</xdr:row>
      <xdr:rowOff>208871</xdr:rowOff>
    </xdr:to>
    <xdr:pic>
      <xdr:nvPicPr>
        <xdr:cNvPr id="3" name="Picture 7">
          <a:extLst>
            <a:ext uri="{FF2B5EF4-FFF2-40B4-BE49-F238E27FC236}">
              <a16:creationId xmlns:a16="http://schemas.microsoft.com/office/drawing/2014/main" id="{4718D1AB-71E2-470E-ACF0-98EAD9F95D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430" y="997404"/>
          <a:ext cx="761843" cy="706892"/>
        </a:xfrm>
        <a:prstGeom prst="rect">
          <a:avLst/>
        </a:prstGeom>
      </xdr:spPr>
    </xdr:pic>
    <xdr:clientData/>
  </xdr:twoCellAnchor>
  <xdr:twoCellAnchor>
    <xdr:from>
      <xdr:col>12</xdr:col>
      <xdr:colOff>13606</xdr:colOff>
      <xdr:row>11</xdr:row>
      <xdr:rowOff>163284</xdr:rowOff>
    </xdr:from>
    <xdr:to>
      <xdr:col>17</xdr:col>
      <xdr:colOff>1700</xdr:colOff>
      <xdr:row>24</xdr:row>
      <xdr:rowOff>47623</xdr:rowOff>
    </xdr:to>
    <xdr:graphicFrame macro="">
      <xdr:nvGraphicFramePr>
        <xdr:cNvPr id="4" name="Chart 15">
          <a:extLst>
            <a:ext uri="{FF2B5EF4-FFF2-40B4-BE49-F238E27FC236}">
              <a16:creationId xmlns:a16="http://schemas.microsoft.com/office/drawing/2014/main" id="{7C3437C7-9467-4C0F-9074-2E6BA5D624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6</xdr:col>
      <xdr:colOff>595430</xdr:colOff>
      <xdr:row>6</xdr:row>
      <xdr:rowOff>44903</xdr:rowOff>
    </xdr:from>
    <xdr:ext cx="761843" cy="701449"/>
    <xdr:pic>
      <xdr:nvPicPr>
        <xdr:cNvPr id="6" name="Picture 7">
          <a:extLst>
            <a:ext uri="{FF2B5EF4-FFF2-40B4-BE49-F238E27FC236}">
              <a16:creationId xmlns:a16="http://schemas.microsoft.com/office/drawing/2014/main" id="{474A5BE6-B5E3-4B62-90B6-8C1632CC87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91205" y="997403"/>
          <a:ext cx="761843" cy="701449"/>
        </a:xfrm>
        <a:prstGeom prst="rect">
          <a:avLst/>
        </a:prstGeom>
      </xdr:spPr>
    </xdr:pic>
    <xdr:clientData/>
  </xdr:oneCellAnchor>
  <xdr:twoCellAnchor>
    <xdr:from>
      <xdr:col>0</xdr:col>
      <xdr:colOff>0</xdr:colOff>
      <xdr:row>83</xdr:row>
      <xdr:rowOff>158184</xdr:rowOff>
    </xdr:from>
    <xdr:to>
      <xdr:col>9</xdr:col>
      <xdr:colOff>612321</xdr:colOff>
      <xdr:row>95</xdr:row>
      <xdr:rowOff>68036</xdr:rowOff>
    </xdr:to>
    <xdr:graphicFrame macro="">
      <xdr:nvGraphicFramePr>
        <xdr:cNvPr id="11" name="Chart 12">
          <a:extLst>
            <a:ext uri="{FF2B5EF4-FFF2-40B4-BE49-F238E27FC236}">
              <a16:creationId xmlns:a16="http://schemas.microsoft.com/office/drawing/2014/main" id="{F0E62494-3E95-4E28-9ED8-2581E586C3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299357</xdr:colOff>
      <xdr:row>19</xdr:row>
      <xdr:rowOff>149679</xdr:rowOff>
    </xdr:from>
    <xdr:to>
      <xdr:col>11</xdr:col>
      <xdr:colOff>149680</xdr:colOff>
      <xdr:row>36</xdr:row>
      <xdr:rowOff>27214</xdr:rowOff>
    </xdr:to>
    <xdr:graphicFrame macro="">
      <xdr:nvGraphicFramePr>
        <xdr:cNvPr id="18" name="Gráfico 17">
          <a:extLst>
            <a:ext uri="{FF2B5EF4-FFF2-40B4-BE49-F238E27FC236}">
              <a16:creationId xmlns:a16="http://schemas.microsoft.com/office/drawing/2014/main" id="{97670AA3-8453-4819-8E0B-56A0E8393D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56</xdr:row>
      <xdr:rowOff>13607</xdr:rowOff>
    </xdr:from>
    <xdr:to>
      <xdr:col>9</xdr:col>
      <xdr:colOff>639537</xdr:colOff>
      <xdr:row>70</xdr:row>
      <xdr:rowOff>163285</xdr:rowOff>
    </xdr:to>
    <xdr:graphicFrame macro="">
      <xdr:nvGraphicFramePr>
        <xdr:cNvPr id="19" name="Chart 12">
          <a:extLst>
            <a:ext uri="{FF2B5EF4-FFF2-40B4-BE49-F238E27FC236}">
              <a16:creationId xmlns:a16="http://schemas.microsoft.com/office/drawing/2014/main" id="{D075C313-291C-40A6-AD07-F2D79002A2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394607</xdr:colOff>
      <xdr:row>98</xdr:row>
      <xdr:rowOff>103753</xdr:rowOff>
    </xdr:from>
    <xdr:to>
      <xdr:col>13</xdr:col>
      <xdr:colOff>81642</xdr:colOff>
      <xdr:row>113</xdr:row>
      <xdr:rowOff>163286</xdr:rowOff>
    </xdr:to>
    <xdr:graphicFrame macro="">
      <xdr:nvGraphicFramePr>
        <xdr:cNvPr id="23" name="Chart 12">
          <a:extLst>
            <a:ext uri="{FF2B5EF4-FFF2-40B4-BE49-F238E27FC236}">
              <a16:creationId xmlns:a16="http://schemas.microsoft.com/office/drawing/2014/main" id="{E9419651-C8BC-4256-9138-2B716FC580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421822</xdr:colOff>
      <xdr:row>115</xdr:row>
      <xdr:rowOff>76541</xdr:rowOff>
    </xdr:from>
    <xdr:to>
      <xdr:col>13</xdr:col>
      <xdr:colOff>108856</xdr:colOff>
      <xdr:row>131</xdr:row>
      <xdr:rowOff>54429</xdr:rowOff>
    </xdr:to>
    <xdr:graphicFrame macro="">
      <xdr:nvGraphicFramePr>
        <xdr:cNvPr id="24" name="Chart 12">
          <a:extLst>
            <a:ext uri="{FF2B5EF4-FFF2-40B4-BE49-F238E27FC236}">
              <a16:creationId xmlns:a16="http://schemas.microsoft.com/office/drawing/2014/main" id="{99605574-CEC5-45BC-8596-4FABF49406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408214</xdr:colOff>
      <xdr:row>132</xdr:row>
      <xdr:rowOff>108857</xdr:rowOff>
    </xdr:from>
    <xdr:to>
      <xdr:col>13</xdr:col>
      <xdr:colOff>95250</xdr:colOff>
      <xdr:row>148</xdr:row>
      <xdr:rowOff>136072</xdr:rowOff>
    </xdr:to>
    <xdr:graphicFrame macro="">
      <xdr:nvGraphicFramePr>
        <xdr:cNvPr id="25" name="Chart 12">
          <a:extLst>
            <a:ext uri="{FF2B5EF4-FFF2-40B4-BE49-F238E27FC236}">
              <a16:creationId xmlns:a16="http://schemas.microsoft.com/office/drawing/2014/main" id="{4D6DCEB5-5425-4099-A9D9-985B755A55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285747</xdr:colOff>
      <xdr:row>3</xdr:row>
      <xdr:rowOff>166695</xdr:rowOff>
    </xdr:from>
    <xdr:to>
      <xdr:col>15</xdr:col>
      <xdr:colOff>488154</xdr:colOff>
      <xdr:row>29</xdr:row>
      <xdr:rowOff>166686</xdr:rowOff>
    </xdr:to>
    <xdr:graphicFrame macro="">
      <xdr:nvGraphicFramePr>
        <xdr:cNvPr id="2" name="Gráfico 1">
          <a:extLst>
            <a:ext uri="{FF2B5EF4-FFF2-40B4-BE49-F238E27FC236}">
              <a16:creationId xmlns:a16="http://schemas.microsoft.com/office/drawing/2014/main" id="{24E0B8AF-35BC-436B-ACBD-26C7340927B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7140</xdr:colOff>
      <xdr:row>4</xdr:row>
      <xdr:rowOff>119072</xdr:rowOff>
    </xdr:from>
    <xdr:to>
      <xdr:col>27</xdr:col>
      <xdr:colOff>23812</xdr:colOff>
      <xdr:row>33</xdr:row>
      <xdr:rowOff>11908</xdr:rowOff>
    </xdr:to>
    <xdr:graphicFrame macro="">
      <xdr:nvGraphicFramePr>
        <xdr:cNvPr id="2" name="Gráfico 1">
          <a:extLst>
            <a:ext uri="{FF2B5EF4-FFF2-40B4-BE49-F238E27FC236}">
              <a16:creationId xmlns:a16="http://schemas.microsoft.com/office/drawing/2014/main" id="{8A5568B1-11B2-45AC-A8DF-222A32BE7D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91678</xdr:colOff>
      <xdr:row>4</xdr:row>
      <xdr:rowOff>80962</xdr:rowOff>
    </xdr:from>
    <xdr:to>
      <xdr:col>9</xdr:col>
      <xdr:colOff>23813</xdr:colOff>
      <xdr:row>19</xdr:row>
      <xdr:rowOff>119064</xdr:rowOff>
    </xdr:to>
    <xdr:graphicFrame macro="">
      <xdr:nvGraphicFramePr>
        <xdr:cNvPr id="3" name="Gráfico 2">
          <a:extLst>
            <a:ext uri="{FF2B5EF4-FFF2-40B4-BE49-F238E27FC236}">
              <a16:creationId xmlns:a16="http://schemas.microsoft.com/office/drawing/2014/main" id="{71F9F0FC-6BE5-45A7-B623-17D58800EE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260746</xdr:colOff>
      <xdr:row>4</xdr:row>
      <xdr:rowOff>69056</xdr:rowOff>
    </xdr:from>
    <xdr:to>
      <xdr:col>18</xdr:col>
      <xdr:colOff>488157</xdr:colOff>
      <xdr:row>19</xdr:row>
      <xdr:rowOff>83344</xdr:rowOff>
    </xdr:to>
    <xdr:graphicFrame macro="">
      <xdr:nvGraphicFramePr>
        <xdr:cNvPr id="4" name="Gráfico 3">
          <a:extLst>
            <a:ext uri="{FF2B5EF4-FFF2-40B4-BE49-F238E27FC236}">
              <a16:creationId xmlns:a16="http://schemas.microsoft.com/office/drawing/2014/main" id="{3F191EBD-F07D-4D44-B631-710B62BD212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166687</xdr:colOff>
      <xdr:row>19</xdr:row>
      <xdr:rowOff>182165</xdr:rowOff>
    </xdr:from>
    <xdr:to>
      <xdr:col>18</xdr:col>
      <xdr:colOff>321468</xdr:colOff>
      <xdr:row>32</xdr:row>
      <xdr:rowOff>392906</xdr:rowOff>
    </xdr:to>
    <xdr:graphicFrame macro="">
      <xdr:nvGraphicFramePr>
        <xdr:cNvPr id="5" name="Gráfico 4">
          <a:extLst>
            <a:ext uri="{FF2B5EF4-FFF2-40B4-BE49-F238E27FC236}">
              <a16:creationId xmlns:a16="http://schemas.microsoft.com/office/drawing/2014/main" id="{47661C80-97EF-4E99-82F4-66E23474092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15</xdr:col>
      <xdr:colOff>314666</xdr:colOff>
      <xdr:row>18</xdr:row>
      <xdr:rowOff>27383</xdr:rowOff>
    </xdr:from>
    <xdr:to>
      <xdr:col>21</xdr:col>
      <xdr:colOff>535781</xdr:colOff>
      <xdr:row>32</xdr:row>
      <xdr:rowOff>107156</xdr:rowOff>
    </xdr:to>
    <xdr:graphicFrame macro="">
      <xdr:nvGraphicFramePr>
        <xdr:cNvPr id="6" name="Gráfico 5">
          <a:extLst>
            <a:ext uri="{FF2B5EF4-FFF2-40B4-BE49-F238E27FC236}">
              <a16:creationId xmlns:a16="http://schemas.microsoft.com/office/drawing/2014/main" id="{6FB79922-95D5-4CC3-BA1D-3EB5D119F0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503464</xdr:colOff>
      <xdr:row>35</xdr:row>
      <xdr:rowOff>40991</xdr:rowOff>
    </xdr:from>
    <xdr:to>
      <xdr:col>21</xdr:col>
      <xdr:colOff>420120</xdr:colOff>
      <xdr:row>49</xdr:row>
      <xdr:rowOff>37419</xdr:rowOff>
    </xdr:to>
    <xdr:graphicFrame macro="">
      <xdr:nvGraphicFramePr>
        <xdr:cNvPr id="8" name="Gráfico 7">
          <a:extLst>
            <a:ext uri="{FF2B5EF4-FFF2-40B4-BE49-F238E27FC236}">
              <a16:creationId xmlns:a16="http://schemas.microsoft.com/office/drawing/2014/main" id="{BDD68123-1C0B-4D76-BD62-7370C60C40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559591</xdr:colOff>
      <xdr:row>73</xdr:row>
      <xdr:rowOff>90317</xdr:rowOff>
    </xdr:from>
    <xdr:to>
      <xdr:col>10</xdr:col>
      <xdr:colOff>573199</xdr:colOff>
      <xdr:row>89</xdr:row>
      <xdr:rowOff>181994</xdr:rowOff>
    </xdr:to>
    <xdr:graphicFrame macro="">
      <xdr:nvGraphicFramePr>
        <xdr:cNvPr id="9" name="Gráfico 8">
          <a:extLst>
            <a:ext uri="{FF2B5EF4-FFF2-40B4-BE49-F238E27FC236}">
              <a16:creationId xmlns:a16="http://schemas.microsoft.com/office/drawing/2014/main" id="{B4C6B941-F1A3-4707-91EE-65A4D9D797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221116</xdr:colOff>
      <xdr:row>1</xdr:row>
      <xdr:rowOff>95250</xdr:rowOff>
    </xdr:from>
    <xdr:to>
      <xdr:col>19</xdr:col>
      <xdr:colOff>250032</xdr:colOff>
      <xdr:row>13</xdr:row>
      <xdr:rowOff>35719</xdr:rowOff>
    </xdr:to>
    <xdr:graphicFrame macro="">
      <xdr:nvGraphicFramePr>
        <xdr:cNvPr id="10" name="Gráfico 9">
          <a:extLst>
            <a:ext uri="{FF2B5EF4-FFF2-40B4-BE49-F238E27FC236}">
              <a16:creationId xmlns:a16="http://schemas.microsoft.com/office/drawing/2014/main" id="{325B66F8-B406-4134-82B8-C60C3DC147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xdr:colOff>
      <xdr:row>20</xdr:row>
      <xdr:rowOff>0</xdr:rowOff>
    </xdr:from>
    <xdr:to>
      <xdr:col>14</xdr:col>
      <xdr:colOff>642939</xdr:colOff>
      <xdr:row>29</xdr:row>
      <xdr:rowOff>83343</xdr:rowOff>
    </xdr:to>
    <xdr:graphicFrame macro="">
      <xdr:nvGraphicFramePr>
        <xdr:cNvPr id="11" name="Gráfico 10">
          <a:extLst>
            <a:ext uri="{FF2B5EF4-FFF2-40B4-BE49-F238E27FC236}">
              <a16:creationId xmlns:a16="http://schemas.microsoft.com/office/drawing/2014/main" id="{A446FB60-D47A-43AD-B504-200B9D9E89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2</xdr:colOff>
      <xdr:row>37</xdr:row>
      <xdr:rowOff>0</xdr:rowOff>
    </xdr:from>
    <xdr:to>
      <xdr:col>15</xdr:col>
      <xdr:colOff>71438</xdr:colOff>
      <xdr:row>45</xdr:row>
      <xdr:rowOff>35717</xdr:rowOff>
    </xdr:to>
    <xdr:graphicFrame macro="">
      <xdr:nvGraphicFramePr>
        <xdr:cNvPr id="12" name="Gráfico 11">
          <a:extLst>
            <a:ext uri="{FF2B5EF4-FFF2-40B4-BE49-F238E27FC236}">
              <a16:creationId xmlns:a16="http://schemas.microsoft.com/office/drawing/2014/main" id="{276B0AB1-92AD-41B8-B389-1743F7B7A6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178593</xdr:colOff>
      <xdr:row>59</xdr:row>
      <xdr:rowOff>149678</xdr:rowOff>
    </xdr:from>
    <xdr:to>
      <xdr:col>17</xdr:col>
      <xdr:colOff>595312</xdr:colOff>
      <xdr:row>71</xdr:row>
      <xdr:rowOff>119061</xdr:rowOff>
    </xdr:to>
    <xdr:graphicFrame macro="">
      <xdr:nvGraphicFramePr>
        <xdr:cNvPr id="13" name="Gráfico 12">
          <a:extLst>
            <a:ext uri="{FF2B5EF4-FFF2-40B4-BE49-F238E27FC236}">
              <a16:creationId xmlns:a16="http://schemas.microsoft.com/office/drawing/2014/main" id="{9C0CC8D1-39A7-41CD-90B8-D217061F7A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ananiadis/Desktop/Serverirc/OBSERVATORI/OPPCC/07_Directoris%20BONS/170308%20Directori%20Complet%20Equipame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ananiadis/Desktop/Serverirc/OBSERVATORI/OPPCC/01_Model%20recompte/Projecte%20millora%20q&#252;estionari/Altres%20documents/digital_metrics_dashboard_templ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ananiadis/Desktop/Serverirc/OBSERVATORI/OPPCC/01_Model%20recompte/Projecte%20millora%20q&#252;estionari/Q&#252;estionari%20de%20visitants%202017%20OPPCC%20Versi&#243;%205.0%2022-12-2017%20(sense%20protegir)%20-%20canvis%20Sd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listats per despleg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Data"/>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üestionari de visitants 2017 O"/>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AJ61"/>
  <sheetViews>
    <sheetView zoomScale="80" zoomScaleNormal="80" zoomScalePageLayoutView="85" workbookViewId="0">
      <selection activeCell="C6" sqref="C6"/>
    </sheetView>
  </sheetViews>
  <sheetFormatPr baseColWidth="10" defaultColWidth="7.5703125" defaultRowHeight="15" x14ac:dyDescent="0.25"/>
  <cols>
    <col min="1" max="1" width="1.7109375" style="1" customWidth="1"/>
    <col min="2" max="2" width="7.5703125" style="11"/>
    <col min="3" max="10" width="7.5703125" style="1"/>
    <col min="11" max="11" width="6.7109375" style="1" customWidth="1"/>
    <col min="12" max="12" width="6.140625" style="1" customWidth="1"/>
    <col min="13" max="22" width="7.5703125" style="1"/>
    <col min="23" max="23" width="9.5703125" style="1" customWidth="1"/>
    <col min="24" max="24" width="10.28515625" style="1" customWidth="1"/>
    <col min="25" max="25" width="12" style="1" customWidth="1"/>
    <col min="26" max="28" width="7.5703125" style="1"/>
    <col min="29" max="29" width="9.85546875" style="1" bestFit="1" customWidth="1"/>
    <col min="30" max="34" width="7.5703125" style="1"/>
    <col min="35" max="35" width="20.5703125" style="197" customWidth="1"/>
    <col min="36" max="36" width="22.28515625" style="197" customWidth="1"/>
    <col min="37" max="16384" width="7.5703125" style="1"/>
  </cols>
  <sheetData>
    <row r="1" spans="2:33" ht="26.25" customHeight="1" thickBot="1" x14ac:dyDescent="0.3">
      <c r="B1" s="12" t="str">
        <f>MensualSumatori!A1</f>
        <v>Gener</v>
      </c>
      <c r="C1" s="532" t="s">
        <v>45</v>
      </c>
      <c r="D1" s="533"/>
      <c r="E1" s="533"/>
      <c r="F1" s="533"/>
      <c r="G1" s="533"/>
      <c r="H1" s="533"/>
      <c r="I1" s="533"/>
      <c r="J1" s="533"/>
      <c r="K1" s="533"/>
      <c r="L1" s="534"/>
      <c r="S1" s="505" t="s">
        <v>190</v>
      </c>
      <c r="T1" s="506"/>
      <c r="U1" s="507"/>
      <c r="V1" s="279"/>
    </row>
    <row r="2" spans="2:33" ht="14.25" customHeight="1" x14ac:dyDescent="0.25">
      <c r="B2" s="12">
        <v>1</v>
      </c>
      <c r="C2" s="535" t="s">
        <v>1</v>
      </c>
      <c r="D2" s="536"/>
      <c r="E2" s="536"/>
      <c r="F2" s="592" t="s">
        <v>2</v>
      </c>
      <c r="G2" s="535" t="s">
        <v>24</v>
      </c>
      <c r="H2" s="536"/>
      <c r="I2" s="536"/>
      <c r="J2" s="537"/>
      <c r="K2" s="541" t="s">
        <v>169</v>
      </c>
      <c r="L2" s="541" t="s">
        <v>170</v>
      </c>
      <c r="M2" s="508" t="s">
        <v>0</v>
      </c>
      <c r="N2" s="509"/>
      <c r="O2" s="509"/>
      <c r="P2" s="509"/>
      <c r="Q2" s="509"/>
      <c r="R2" s="510"/>
      <c r="S2" s="514" t="s">
        <v>29</v>
      </c>
      <c r="T2" s="515"/>
      <c r="U2" s="515"/>
      <c r="V2" s="516"/>
      <c r="W2" s="274"/>
      <c r="X2" s="274"/>
    </row>
    <row r="3" spans="2:33" ht="14.25" customHeight="1" thickBot="1" x14ac:dyDescent="0.3">
      <c r="C3" s="538"/>
      <c r="D3" s="539"/>
      <c r="E3" s="539"/>
      <c r="F3" s="593"/>
      <c r="G3" s="538"/>
      <c r="H3" s="539"/>
      <c r="I3" s="539"/>
      <c r="J3" s="540"/>
      <c r="K3" s="542"/>
      <c r="L3" s="542"/>
      <c r="M3" s="511"/>
      <c r="N3" s="512"/>
      <c r="O3" s="512"/>
      <c r="P3" s="512"/>
      <c r="Q3" s="512"/>
      <c r="R3" s="513"/>
      <c r="S3" s="517"/>
      <c r="T3" s="518"/>
      <c r="U3" s="518"/>
      <c r="V3" s="519"/>
      <c r="W3" s="274"/>
      <c r="X3" s="274"/>
    </row>
    <row r="4" spans="2:33" ht="30.75" customHeight="1" thickBot="1" x14ac:dyDescent="0.3">
      <c r="B4" s="586" t="s">
        <v>17</v>
      </c>
      <c r="C4" s="588" t="s">
        <v>3</v>
      </c>
      <c r="D4" s="588" t="s">
        <v>4</v>
      </c>
      <c r="E4" s="590" t="s">
        <v>5</v>
      </c>
      <c r="F4" s="593"/>
      <c r="G4" s="544" t="s">
        <v>25</v>
      </c>
      <c r="H4" s="545"/>
      <c r="I4" s="544" t="s">
        <v>5</v>
      </c>
      <c r="J4" s="545"/>
      <c r="K4" s="542"/>
      <c r="L4" s="542"/>
      <c r="M4" s="44" t="s">
        <v>186</v>
      </c>
      <c r="N4" s="44" t="s">
        <v>187</v>
      </c>
      <c r="O4" s="45" t="s">
        <v>22</v>
      </c>
      <c r="P4" s="46" t="s">
        <v>23</v>
      </c>
      <c r="Q4" s="45" t="s">
        <v>188</v>
      </c>
      <c r="R4" s="46" t="s">
        <v>189</v>
      </c>
      <c r="S4" s="524" t="s">
        <v>6</v>
      </c>
      <c r="T4" s="520" t="s">
        <v>7</v>
      </c>
      <c r="U4" s="520" t="s">
        <v>8</v>
      </c>
      <c r="V4" s="522" t="s">
        <v>9</v>
      </c>
      <c r="W4" s="274"/>
      <c r="X4" s="274"/>
    </row>
    <row r="5" spans="2:33" ht="36.75" customHeight="1" thickBot="1" x14ac:dyDescent="0.3">
      <c r="B5" s="587"/>
      <c r="C5" s="589"/>
      <c r="D5" s="589"/>
      <c r="E5" s="591"/>
      <c r="F5" s="594"/>
      <c r="G5" s="265" t="s">
        <v>21</v>
      </c>
      <c r="H5" s="272" t="s">
        <v>26</v>
      </c>
      <c r="I5" s="266" t="s">
        <v>21</v>
      </c>
      <c r="J5" s="271" t="s">
        <v>26</v>
      </c>
      <c r="K5" s="543"/>
      <c r="L5" s="543"/>
      <c r="M5" s="20" t="s">
        <v>15</v>
      </c>
      <c r="N5" s="164" t="s">
        <v>15</v>
      </c>
      <c r="O5" s="21" t="s">
        <v>15</v>
      </c>
      <c r="P5" s="21" t="s">
        <v>15</v>
      </c>
      <c r="Q5" s="21" t="s">
        <v>15</v>
      </c>
      <c r="R5" s="21" t="s">
        <v>15</v>
      </c>
      <c r="S5" s="525"/>
      <c r="T5" s="521"/>
      <c r="U5" s="521"/>
      <c r="V5" s="523"/>
      <c r="W5" s="278" t="s">
        <v>225</v>
      </c>
      <c r="X5" s="462" t="s">
        <v>222</v>
      </c>
      <c r="Y5" s="463" t="s">
        <v>250</v>
      </c>
      <c r="Z5" s="515" t="s">
        <v>44</v>
      </c>
      <c r="AA5" s="515"/>
      <c r="AB5" s="516"/>
      <c r="AD5" s="557" t="s">
        <v>184</v>
      </c>
      <c r="AE5" s="558"/>
      <c r="AF5" s="558"/>
      <c r="AG5" s="559"/>
    </row>
    <row r="6" spans="2:33" ht="14.25" customHeight="1" thickBot="1" x14ac:dyDescent="0.3">
      <c r="B6" s="188">
        <v>1</v>
      </c>
      <c r="C6" s="179"/>
      <c r="D6" s="180"/>
      <c r="E6" s="165"/>
      <c r="F6" s="416"/>
      <c r="G6" s="412"/>
      <c r="H6" s="166"/>
      <c r="I6" s="166"/>
      <c r="J6" s="166"/>
      <c r="K6" s="167"/>
      <c r="L6" s="170"/>
      <c r="M6" s="167"/>
      <c r="N6" s="168"/>
      <c r="O6" s="168"/>
      <c r="P6" s="168"/>
      <c r="Q6" s="168"/>
      <c r="R6" s="170"/>
      <c r="S6" s="181"/>
      <c r="T6" s="168"/>
      <c r="U6" s="169"/>
      <c r="V6" s="169"/>
      <c r="W6" s="446"/>
      <c r="X6" s="448"/>
      <c r="Y6" s="452"/>
      <c r="Z6" s="555"/>
      <c r="AA6" s="555"/>
      <c r="AB6" s="556"/>
      <c r="AD6" s="544" t="s">
        <v>25</v>
      </c>
      <c r="AE6" s="545"/>
      <c r="AF6" s="544" t="s">
        <v>5</v>
      </c>
      <c r="AG6" s="545"/>
    </row>
    <row r="7" spans="2:33" ht="14.25" customHeight="1" x14ac:dyDescent="0.25">
      <c r="B7" s="189">
        <v>2</v>
      </c>
      <c r="C7" s="182"/>
      <c r="D7" s="174"/>
      <c r="E7" s="171"/>
      <c r="F7" s="417"/>
      <c r="G7" s="413"/>
      <c r="H7" s="173"/>
      <c r="I7" s="173"/>
      <c r="J7" s="173"/>
      <c r="K7" s="172"/>
      <c r="L7" s="173"/>
      <c r="M7" s="172"/>
      <c r="N7" s="174"/>
      <c r="O7" s="174"/>
      <c r="P7" s="174"/>
      <c r="Q7" s="174"/>
      <c r="R7" s="173"/>
      <c r="S7" s="182"/>
      <c r="T7" s="174"/>
      <c r="U7" s="171"/>
      <c r="V7" s="171"/>
      <c r="W7" s="417"/>
      <c r="X7" s="449"/>
      <c r="Y7" s="454"/>
      <c r="Z7" s="486" t="s">
        <v>6</v>
      </c>
      <c r="AA7" s="487"/>
      <c r="AB7" s="56"/>
      <c r="AD7" s="493" t="s">
        <v>21</v>
      </c>
      <c r="AE7" s="560" t="s">
        <v>26</v>
      </c>
      <c r="AF7" s="493" t="s">
        <v>21</v>
      </c>
      <c r="AG7" s="560" t="s">
        <v>26</v>
      </c>
    </row>
    <row r="8" spans="2:33" ht="14.25" customHeight="1" thickBot="1" x14ac:dyDescent="0.3">
      <c r="B8" s="190">
        <v>3</v>
      </c>
      <c r="C8" s="183"/>
      <c r="D8" s="178"/>
      <c r="E8" s="175"/>
      <c r="F8" s="418"/>
      <c r="G8" s="414"/>
      <c r="H8" s="177"/>
      <c r="I8" s="177"/>
      <c r="J8" s="177"/>
      <c r="K8" s="176"/>
      <c r="L8" s="177"/>
      <c r="M8" s="176"/>
      <c r="N8" s="178"/>
      <c r="O8" s="178"/>
      <c r="P8" s="178"/>
      <c r="Q8" s="178"/>
      <c r="R8" s="177"/>
      <c r="S8" s="183"/>
      <c r="T8" s="178"/>
      <c r="U8" s="175"/>
      <c r="V8" s="175"/>
      <c r="W8" s="418"/>
      <c r="X8" s="450"/>
      <c r="Y8" s="452"/>
      <c r="Z8" s="562" t="s">
        <v>7</v>
      </c>
      <c r="AA8" s="563"/>
      <c r="AB8" s="56"/>
      <c r="AD8" s="494"/>
      <c r="AE8" s="561"/>
      <c r="AF8" s="494"/>
      <c r="AG8" s="561"/>
    </row>
    <row r="9" spans="2:33" ht="14.25" customHeight="1" thickBot="1" x14ac:dyDescent="0.3">
      <c r="B9" s="189">
        <v>4</v>
      </c>
      <c r="C9" s="182"/>
      <c r="D9" s="174"/>
      <c r="E9" s="171"/>
      <c r="F9" s="417"/>
      <c r="G9" s="413"/>
      <c r="H9" s="173"/>
      <c r="I9" s="173"/>
      <c r="J9" s="173"/>
      <c r="K9" s="172"/>
      <c r="L9" s="173"/>
      <c r="M9" s="172"/>
      <c r="N9" s="174"/>
      <c r="O9" s="174"/>
      <c r="P9" s="174"/>
      <c r="Q9" s="174"/>
      <c r="R9" s="173"/>
      <c r="S9" s="182"/>
      <c r="T9" s="174"/>
      <c r="U9" s="171"/>
      <c r="V9" s="171"/>
      <c r="W9" s="417"/>
      <c r="X9" s="449"/>
      <c r="Y9" s="454"/>
      <c r="Z9" s="486" t="s">
        <v>8</v>
      </c>
      <c r="AA9" s="487"/>
      <c r="AB9" s="56"/>
      <c r="AD9" s="273">
        <f>COUNTIFS(G6:G35,"&gt;4")</f>
        <v>0</v>
      </c>
      <c r="AE9" s="273">
        <f>COUNTIFS(H6:H35,"&gt;4")</f>
        <v>0</v>
      </c>
      <c r="AF9" s="273">
        <f>COUNTIFS(I6:I35,"&gt;4")</f>
        <v>0</v>
      </c>
      <c r="AG9" s="273">
        <f>COUNTIFS(J6:J35,"&gt;4")</f>
        <v>0</v>
      </c>
    </row>
    <row r="10" spans="2:33" ht="14.25" customHeight="1" thickBot="1" x14ac:dyDescent="0.3">
      <c r="B10" s="190">
        <v>5</v>
      </c>
      <c r="C10" s="183"/>
      <c r="D10" s="178"/>
      <c r="E10" s="175"/>
      <c r="F10" s="418"/>
      <c r="G10" s="414"/>
      <c r="H10" s="177"/>
      <c r="I10" s="177"/>
      <c r="J10" s="177"/>
      <c r="K10" s="176"/>
      <c r="L10" s="177"/>
      <c r="M10" s="176"/>
      <c r="N10" s="178"/>
      <c r="O10" s="178"/>
      <c r="P10" s="178"/>
      <c r="Q10" s="178"/>
      <c r="R10" s="177"/>
      <c r="S10" s="183"/>
      <c r="T10" s="178"/>
      <c r="U10" s="175"/>
      <c r="V10" s="175"/>
      <c r="W10" s="418"/>
      <c r="X10" s="450"/>
      <c r="Y10" s="452"/>
      <c r="Z10" s="488" t="s">
        <v>9</v>
      </c>
      <c r="AA10" s="489"/>
      <c r="AB10" s="57"/>
      <c r="AD10" s="490" t="s">
        <v>185</v>
      </c>
      <c r="AE10" s="491"/>
      <c r="AF10" s="492"/>
      <c r="AG10" s="273">
        <f>AD9+AE9+AF9+AG9</f>
        <v>0</v>
      </c>
    </row>
    <row r="11" spans="2:33" ht="14.25" customHeight="1" x14ac:dyDescent="0.25">
      <c r="B11" s="189">
        <v>6</v>
      </c>
      <c r="C11" s="182"/>
      <c r="D11" s="174"/>
      <c r="E11" s="171"/>
      <c r="F11" s="417"/>
      <c r="G11" s="413"/>
      <c r="H11" s="173"/>
      <c r="I11" s="173"/>
      <c r="J11" s="173"/>
      <c r="K11" s="172"/>
      <c r="L11" s="173"/>
      <c r="M11" s="172"/>
      <c r="N11" s="174"/>
      <c r="O11" s="174"/>
      <c r="P11" s="174"/>
      <c r="Q11" s="174"/>
      <c r="R11" s="173"/>
      <c r="S11" s="182"/>
      <c r="T11" s="174"/>
      <c r="U11" s="171"/>
      <c r="V11" s="171"/>
      <c r="W11" s="417"/>
      <c r="X11" s="449"/>
      <c r="Y11" s="454"/>
    </row>
    <row r="12" spans="2:33" ht="14.25" customHeight="1" thickBot="1" x14ac:dyDescent="0.3">
      <c r="B12" s="190">
        <v>7</v>
      </c>
      <c r="C12" s="183"/>
      <c r="D12" s="178"/>
      <c r="E12" s="175"/>
      <c r="F12" s="418"/>
      <c r="G12" s="414"/>
      <c r="H12" s="177"/>
      <c r="I12" s="177"/>
      <c r="J12" s="177"/>
      <c r="K12" s="176"/>
      <c r="L12" s="177"/>
      <c r="M12" s="176"/>
      <c r="N12" s="178"/>
      <c r="O12" s="178"/>
      <c r="P12" s="178"/>
      <c r="Q12" s="178"/>
      <c r="R12" s="177"/>
      <c r="S12" s="183"/>
      <c r="T12" s="178"/>
      <c r="U12" s="175"/>
      <c r="V12" s="175"/>
      <c r="W12" s="418"/>
      <c r="X12" s="450"/>
      <c r="Y12" s="452"/>
    </row>
    <row r="13" spans="2:33" ht="14.25" customHeight="1" x14ac:dyDescent="0.25">
      <c r="B13" s="189">
        <v>8</v>
      </c>
      <c r="C13" s="182"/>
      <c r="D13" s="174"/>
      <c r="E13" s="171"/>
      <c r="F13" s="417"/>
      <c r="G13" s="413"/>
      <c r="H13" s="173"/>
      <c r="I13" s="173"/>
      <c r="J13" s="173"/>
      <c r="K13" s="172"/>
      <c r="L13" s="173"/>
      <c r="M13" s="172"/>
      <c r="N13" s="174"/>
      <c r="O13" s="174"/>
      <c r="P13" s="174"/>
      <c r="Q13" s="174"/>
      <c r="R13" s="173"/>
      <c r="S13" s="182"/>
      <c r="T13" s="174"/>
      <c r="U13" s="171"/>
      <c r="V13" s="171"/>
      <c r="W13" s="417"/>
      <c r="X13" s="449"/>
      <c r="Y13" s="454"/>
      <c r="Z13" s="549" t="s">
        <v>128</v>
      </c>
      <c r="AA13" s="550"/>
      <c r="AB13" s="550"/>
      <c r="AC13" s="551"/>
    </row>
    <row r="14" spans="2:33" ht="14.25" customHeight="1" x14ac:dyDescent="0.25">
      <c r="B14" s="190">
        <v>9</v>
      </c>
      <c r="C14" s="183"/>
      <c r="D14" s="178"/>
      <c r="E14" s="175"/>
      <c r="F14" s="418"/>
      <c r="G14" s="414"/>
      <c r="H14" s="177"/>
      <c r="I14" s="177"/>
      <c r="J14" s="177"/>
      <c r="K14" s="176"/>
      <c r="L14" s="177"/>
      <c r="M14" s="176"/>
      <c r="N14" s="178"/>
      <c r="O14" s="178"/>
      <c r="P14" s="178"/>
      <c r="Q14" s="178"/>
      <c r="R14" s="177"/>
      <c r="S14" s="183"/>
      <c r="T14" s="178"/>
      <c r="U14" s="175"/>
      <c r="V14" s="175"/>
      <c r="W14" s="418"/>
      <c r="X14" s="450"/>
      <c r="Y14" s="452"/>
      <c r="Z14" s="552" t="s">
        <v>129</v>
      </c>
      <c r="AA14" s="553"/>
      <c r="AB14" s="553"/>
      <c r="AC14" s="163">
        <f>C36+D36+E36+F36+G36+H36+I36+J36</f>
        <v>0</v>
      </c>
    </row>
    <row r="15" spans="2:33" ht="14.25" customHeight="1" x14ac:dyDescent="0.25">
      <c r="B15" s="189">
        <v>10</v>
      </c>
      <c r="C15" s="182"/>
      <c r="D15" s="174"/>
      <c r="E15" s="171"/>
      <c r="F15" s="417"/>
      <c r="G15" s="413"/>
      <c r="H15" s="173"/>
      <c r="I15" s="173"/>
      <c r="J15" s="173"/>
      <c r="K15" s="172"/>
      <c r="L15" s="173"/>
      <c r="M15" s="172"/>
      <c r="N15" s="174"/>
      <c r="O15" s="174"/>
      <c r="P15" s="174"/>
      <c r="Q15" s="174"/>
      <c r="R15" s="173"/>
      <c r="S15" s="182"/>
      <c r="T15" s="174"/>
      <c r="U15" s="171"/>
      <c r="V15" s="171"/>
      <c r="W15" s="417"/>
      <c r="X15" s="449"/>
      <c r="Y15" s="454"/>
      <c r="Z15" s="552" t="s">
        <v>130</v>
      </c>
      <c r="AA15" s="553"/>
      <c r="AB15" s="553"/>
      <c r="AC15" s="163">
        <f>H38</f>
        <v>0</v>
      </c>
    </row>
    <row r="16" spans="2:33" ht="14.25" customHeight="1" x14ac:dyDescent="0.25">
      <c r="B16" s="190">
        <v>11</v>
      </c>
      <c r="C16" s="183"/>
      <c r="D16" s="178"/>
      <c r="E16" s="175"/>
      <c r="F16" s="418"/>
      <c r="G16" s="414"/>
      <c r="H16" s="177"/>
      <c r="I16" s="177"/>
      <c r="J16" s="177"/>
      <c r="K16" s="176"/>
      <c r="L16" s="177"/>
      <c r="M16" s="176"/>
      <c r="N16" s="178"/>
      <c r="O16" s="178"/>
      <c r="P16" s="178"/>
      <c r="Q16" s="178"/>
      <c r="R16" s="177"/>
      <c r="S16" s="183"/>
      <c r="T16" s="178"/>
      <c r="U16" s="175"/>
      <c r="V16" s="175"/>
      <c r="W16" s="418"/>
      <c r="X16" s="450"/>
      <c r="Y16" s="452"/>
      <c r="Z16" s="552" t="s">
        <v>99</v>
      </c>
      <c r="AA16" s="553"/>
      <c r="AB16" s="553"/>
      <c r="AC16" s="163">
        <f>W44</f>
        <v>0</v>
      </c>
    </row>
    <row r="17" spans="2:29" ht="14.25" customHeight="1" x14ac:dyDescent="0.25">
      <c r="B17" s="189">
        <v>12</v>
      </c>
      <c r="C17" s="182"/>
      <c r="D17" s="174"/>
      <c r="E17" s="171"/>
      <c r="F17" s="417"/>
      <c r="G17" s="413"/>
      <c r="H17" s="173"/>
      <c r="I17" s="173"/>
      <c r="J17" s="173"/>
      <c r="K17" s="172"/>
      <c r="L17" s="173"/>
      <c r="M17" s="172"/>
      <c r="N17" s="174"/>
      <c r="O17" s="174"/>
      <c r="P17" s="174"/>
      <c r="Q17" s="174"/>
      <c r="R17" s="173"/>
      <c r="S17" s="182"/>
      <c r="T17" s="174"/>
      <c r="U17" s="171"/>
      <c r="V17" s="171"/>
      <c r="W17" s="417"/>
      <c r="X17" s="449"/>
      <c r="Y17" s="454"/>
      <c r="Z17" s="554" t="s">
        <v>192</v>
      </c>
      <c r="AA17" s="554"/>
      <c r="AB17" s="552"/>
      <c r="AC17" s="163">
        <f>AC45</f>
        <v>0</v>
      </c>
    </row>
    <row r="18" spans="2:29" ht="14.25" customHeight="1" thickBot="1" x14ac:dyDescent="0.3">
      <c r="B18" s="190">
        <v>13</v>
      </c>
      <c r="C18" s="183"/>
      <c r="D18" s="178"/>
      <c r="E18" s="175"/>
      <c r="F18" s="418"/>
      <c r="G18" s="414"/>
      <c r="H18" s="177"/>
      <c r="I18" s="177"/>
      <c r="J18" s="177"/>
      <c r="K18" s="176"/>
      <c r="L18" s="177"/>
      <c r="M18" s="176"/>
      <c r="N18" s="178"/>
      <c r="O18" s="178"/>
      <c r="P18" s="178"/>
      <c r="Q18" s="178"/>
      <c r="R18" s="177"/>
      <c r="S18" s="183"/>
      <c r="T18" s="178"/>
      <c r="U18" s="175"/>
      <c r="V18" s="175"/>
      <c r="W18" s="418"/>
      <c r="X18" s="450"/>
      <c r="Y18" s="452"/>
      <c r="Z18" s="497" t="s">
        <v>48</v>
      </c>
      <c r="AA18" s="498"/>
      <c r="AB18" s="498"/>
      <c r="AC18" s="162">
        <f>AC14+AC15+AC16+AC17</f>
        <v>0</v>
      </c>
    </row>
    <row r="19" spans="2:29" ht="14.25" customHeight="1" x14ac:dyDescent="0.25">
      <c r="B19" s="189">
        <v>14</v>
      </c>
      <c r="C19" s="182"/>
      <c r="D19" s="174"/>
      <c r="E19" s="171"/>
      <c r="F19" s="417"/>
      <c r="G19" s="413"/>
      <c r="H19" s="173"/>
      <c r="I19" s="173"/>
      <c r="J19" s="173"/>
      <c r="K19" s="172"/>
      <c r="L19" s="173"/>
      <c r="M19" s="172"/>
      <c r="N19" s="174"/>
      <c r="O19" s="174"/>
      <c r="P19" s="174"/>
      <c r="Q19" s="174"/>
      <c r="R19" s="173"/>
      <c r="S19" s="182"/>
      <c r="T19" s="174"/>
      <c r="U19" s="171"/>
      <c r="V19" s="171"/>
      <c r="W19" s="417"/>
      <c r="X19" s="449"/>
      <c r="Y19" s="454"/>
    </row>
    <row r="20" spans="2:29" ht="14.25" customHeight="1" thickBot="1" x14ac:dyDescent="0.3">
      <c r="B20" s="190">
        <v>15</v>
      </c>
      <c r="C20" s="183"/>
      <c r="D20" s="178"/>
      <c r="E20" s="175"/>
      <c r="F20" s="418"/>
      <c r="G20" s="414"/>
      <c r="H20" s="177"/>
      <c r="I20" s="177"/>
      <c r="J20" s="177"/>
      <c r="K20" s="176"/>
      <c r="L20" s="177"/>
      <c r="M20" s="176"/>
      <c r="N20" s="178"/>
      <c r="O20" s="178"/>
      <c r="P20" s="178"/>
      <c r="Q20" s="178"/>
      <c r="R20" s="177"/>
      <c r="S20" s="183"/>
      <c r="T20" s="178"/>
      <c r="U20" s="175"/>
      <c r="V20" s="175"/>
      <c r="W20" s="418"/>
      <c r="X20" s="450"/>
      <c r="Y20" s="452"/>
    </row>
    <row r="21" spans="2:29" ht="14.25" customHeight="1" x14ac:dyDescent="0.25">
      <c r="B21" s="189">
        <v>16</v>
      </c>
      <c r="C21" s="182"/>
      <c r="D21" s="174"/>
      <c r="E21" s="171"/>
      <c r="F21" s="417"/>
      <c r="G21" s="413"/>
      <c r="H21" s="173"/>
      <c r="I21" s="173"/>
      <c r="J21" s="173"/>
      <c r="K21" s="172"/>
      <c r="L21" s="173"/>
      <c r="M21" s="172"/>
      <c r="N21" s="174"/>
      <c r="O21" s="174"/>
      <c r="P21" s="174"/>
      <c r="Q21" s="174"/>
      <c r="R21" s="173"/>
      <c r="S21" s="182"/>
      <c r="T21" s="174"/>
      <c r="U21" s="171"/>
      <c r="V21" s="171"/>
      <c r="W21" s="417"/>
      <c r="X21" s="449"/>
      <c r="Y21" s="454"/>
      <c r="Z21" s="499" t="s">
        <v>131</v>
      </c>
      <c r="AA21" s="500"/>
      <c r="AB21" s="500"/>
      <c r="AC21" s="501"/>
    </row>
    <row r="22" spans="2:29" ht="14.25" customHeight="1" x14ac:dyDescent="0.25">
      <c r="B22" s="190">
        <v>17</v>
      </c>
      <c r="C22" s="183"/>
      <c r="D22" s="178"/>
      <c r="E22" s="175"/>
      <c r="F22" s="418"/>
      <c r="G22" s="414"/>
      <c r="H22" s="177"/>
      <c r="I22" s="177"/>
      <c r="J22" s="177"/>
      <c r="K22" s="176"/>
      <c r="L22" s="177"/>
      <c r="M22" s="176"/>
      <c r="N22" s="178"/>
      <c r="O22" s="178"/>
      <c r="P22" s="178"/>
      <c r="Q22" s="178"/>
      <c r="R22" s="177"/>
      <c r="S22" s="183"/>
      <c r="T22" s="178"/>
      <c r="U22" s="175"/>
      <c r="V22" s="175"/>
      <c r="W22" s="418"/>
      <c r="X22" s="450"/>
      <c r="Y22" s="452"/>
      <c r="Z22" s="495" t="s">
        <v>133</v>
      </c>
      <c r="AA22" s="496"/>
      <c r="AB22" s="496"/>
      <c r="AC22" s="163">
        <f>M36+N36+O36+P36+Q36+R36</f>
        <v>0</v>
      </c>
    </row>
    <row r="23" spans="2:29" ht="14.25" customHeight="1" x14ac:dyDescent="0.25">
      <c r="B23" s="189">
        <v>18</v>
      </c>
      <c r="C23" s="182"/>
      <c r="D23" s="174"/>
      <c r="E23" s="171"/>
      <c r="F23" s="417"/>
      <c r="G23" s="413"/>
      <c r="H23" s="173"/>
      <c r="I23" s="173"/>
      <c r="J23" s="173"/>
      <c r="K23" s="172"/>
      <c r="L23" s="173"/>
      <c r="M23" s="172"/>
      <c r="N23" s="174"/>
      <c r="O23" s="174"/>
      <c r="P23" s="174"/>
      <c r="Q23" s="174"/>
      <c r="R23" s="173"/>
      <c r="S23" s="182"/>
      <c r="T23" s="174"/>
      <c r="U23" s="171"/>
      <c r="V23" s="171"/>
      <c r="W23" s="417"/>
      <c r="X23" s="449"/>
      <c r="Y23" s="454"/>
      <c r="Z23" s="495" t="s">
        <v>132</v>
      </c>
      <c r="AA23" s="496"/>
      <c r="AB23" s="496"/>
      <c r="AC23" s="163">
        <f>S36+T36+U36+V36</f>
        <v>0</v>
      </c>
    </row>
    <row r="24" spans="2:29" ht="14.25" customHeight="1" x14ac:dyDescent="0.25">
      <c r="B24" s="190">
        <v>19</v>
      </c>
      <c r="C24" s="183"/>
      <c r="D24" s="178"/>
      <c r="E24" s="175"/>
      <c r="F24" s="418"/>
      <c r="G24" s="414"/>
      <c r="H24" s="177"/>
      <c r="I24" s="177"/>
      <c r="J24" s="177"/>
      <c r="K24" s="176"/>
      <c r="L24" s="177"/>
      <c r="M24" s="176"/>
      <c r="N24" s="178"/>
      <c r="O24" s="178"/>
      <c r="P24" s="178"/>
      <c r="Q24" s="178"/>
      <c r="R24" s="177"/>
      <c r="S24" s="183"/>
      <c r="T24" s="178"/>
      <c r="U24" s="175"/>
      <c r="V24" s="175"/>
      <c r="W24" s="418"/>
      <c r="X24" s="450"/>
      <c r="Y24" s="452"/>
      <c r="Z24" s="546" t="s">
        <v>134</v>
      </c>
      <c r="AA24" s="546"/>
      <c r="AB24" s="495"/>
      <c r="AC24" s="163">
        <f>G61+H61</f>
        <v>0</v>
      </c>
    </row>
    <row r="25" spans="2:29" ht="14.25" customHeight="1" x14ac:dyDescent="0.25">
      <c r="B25" s="189">
        <v>20</v>
      </c>
      <c r="C25" s="182"/>
      <c r="D25" s="174"/>
      <c r="E25" s="171"/>
      <c r="F25" s="417"/>
      <c r="G25" s="413"/>
      <c r="H25" s="173"/>
      <c r="I25" s="173"/>
      <c r="J25" s="173"/>
      <c r="K25" s="172"/>
      <c r="L25" s="173"/>
      <c r="M25" s="172"/>
      <c r="N25" s="174"/>
      <c r="O25" s="174"/>
      <c r="P25" s="174"/>
      <c r="Q25" s="174"/>
      <c r="R25" s="173"/>
      <c r="S25" s="182"/>
      <c r="T25" s="174"/>
      <c r="U25" s="171"/>
      <c r="V25" s="171"/>
      <c r="W25" s="417"/>
      <c r="X25" s="449"/>
      <c r="Y25" s="454"/>
      <c r="Z25" s="546" t="s">
        <v>135</v>
      </c>
      <c r="AA25" s="546"/>
      <c r="AB25" s="495"/>
      <c r="AC25" s="163">
        <f>W44</f>
        <v>0</v>
      </c>
    </row>
    <row r="26" spans="2:29" ht="14.25" customHeight="1" thickBot="1" x14ac:dyDescent="0.3">
      <c r="B26" s="190">
        <v>21</v>
      </c>
      <c r="C26" s="183"/>
      <c r="D26" s="178"/>
      <c r="E26" s="175"/>
      <c r="F26" s="418"/>
      <c r="G26" s="414"/>
      <c r="H26" s="177"/>
      <c r="I26" s="177"/>
      <c r="J26" s="177"/>
      <c r="K26" s="176"/>
      <c r="L26" s="177"/>
      <c r="M26" s="176"/>
      <c r="N26" s="178"/>
      <c r="O26" s="178"/>
      <c r="P26" s="178"/>
      <c r="Q26" s="178"/>
      <c r="R26" s="177"/>
      <c r="S26" s="183"/>
      <c r="T26" s="178"/>
      <c r="U26" s="175"/>
      <c r="V26" s="175"/>
      <c r="W26" s="418"/>
      <c r="X26" s="450"/>
      <c r="Y26" s="452"/>
      <c r="Z26" s="547" t="s">
        <v>48</v>
      </c>
      <c r="AA26" s="548"/>
      <c r="AB26" s="548"/>
      <c r="AC26" s="162">
        <f>AC22+AC23+AC24+AC25</f>
        <v>0</v>
      </c>
    </row>
    <row r="27" spans="2:29" ht="14.25" customHeight="1" x14ac:dyDescent="0.25">
      <c r="B27" s="189">
        <v>22</v>
      </c>
      <c r="C27" s="182"/>
      <c r="D27" s="174"/>
      <c r="E27" s="171"/>
      <c r="F27" s="417"/>
      <c r="G27" s="413"/>
      <c r="H27" s="173"/>
      <c r="I27" s="173"/>
      <c r="J27" s="173"/>
      <c r="K27" s="172"/>
      <c r="L27" s="173"/>
      <c r="M27" s="172"/>
      <c r="N27" s="174"/>
      <c r="O27" s="174"/>
      <c r="P27" s="174"/>
      <c r="Q27" s="174"/>
      <c r="R27" s="173"/>
      <c r="S27" s="182"/>
      <c r="T27" s="174"/>
      <c r="U27" s="171"/>
      <c r="V27" s="171"/>
      <c r="W27" s="417"/>
      <c r="X27" s="449"/>
      <c r="Y27" s="454"/>
    </row>
    <row r="28" spans="2:29" ht="14.25" customHeight="1" x14ac:dyDescent="0.25">
      <c r="B28" s="190">
        <v>23</v>
      </c>
      <c r="C28" s="183"/>
      <c r="D28" s="178"/>
      <c r="E28" s="175"/>
      <c r="F28" s="418"/>
      <c r="G28" s="414"/>
      <c r="H28" s="177"/>
      <c r="I28" s="177"/>
      <c r="J28" s="177"/>
      <c r="K28" s="176"/>
      <c r="L28" s="177"/>
      <c r="M28" s="176"/>
      <c r="N28" s="178"/>
      <c r="O28" s="178"/>
      <c r="P28" s="178"/>
      <c r="Q28" s="178"/>
      <c r="R28" s="177"/>
      <c r="S28" s="183"/>
      <c r="T28" s="178"/>
      <c r="U28" s="175"/>
      <c r="V28" s="175"/>
      <c r="W28" s="418"/>
      <c r="X28" s="450"/>
      <c r="Y28" s="452"/>
    </row>
    <row r="29" spans="2:29" ht="14.25" customHeight="1" x14ac:dyDescent="0.25">
      <c r="B29" s="189">
        <v>24</v>
      </c>
      <c r="C29" s="368"/>
      <c r="D29" s="369"/>
      <c r="E29" s="370"/>
      <c r="F29" s="419"/>
      <c r="G29" s="415"/>
      <c r="H29" s="371"/>
      <c r="I29" s="371"/>
      <c r="J29" s="371"/>
      <c r="K29" s="372"/>
      <c r="L29" s="371"/>
      <c r="M29" s="372"/>
      <c r="N29" s="369"/>
      <c r="O29" s="369"/>
      <c r="P29" s="369"/>
      <c r="Q29" s="369"/>
      <c r="R29" s="371"/>
      <c r="S29" s="182"/>
      <c r="T29" s="174"/>
      <c r="U29" s="171"/>
      <c r="V29" s="171"/>
      <c r="W29" s="417"/>
      <c r="X29" s="449"/>
      <c r="Y29" s="454"/>
    </row>
    <row r="30" spans="2:29" ht="14.25" customHeight="1" x14ac:dyDescent="0.25">
      <c r="B30" s="190">
        <v>25</v>
      </c>
      <c r="C30" s="183"/>
      <c r="D30" s="178"/>
      <c r="E30" s="175"/>
      <c r="F30" s="418"/>
      <c r="G30" s="414"/>
      <c r="H30" s="177"/>
      <c r="I30" s="177"/>
      <c r="J30" s="177"/>
      <c r="K30" s="176"/>
      <c r="L30" s="177"/>
      <c r="M30" s="176"/>
      <c r="N30" s="178"/>
      <c r="O30" s="178"/>
      <c r="P30" s="178"/>
      <c r="Q30" s="178"/>
      <c r="R30" s="177"/>
      <c r="S30" s="183"/>
      <c r="T30" s="178"/>
      <c r="U30" s="175"/>
      <c r="V30" s="175"/>
      <c r="W30" s="418"/>
      <c r="X30" s="450"/>
      <c r="Y30" s="452"/>
    </row>
    <row r="31" spans="2:29" ht="14.25" customHeight="1" x14ac:dyDescent="0.25">
      <c r="B31" s="189">
        <v>26</v>
      </c>
      <c r="C31" s="368"/>
      <c r="D31" s="369"/>
      <c r="E31" s="370"/>
      <c r="F31" s="419"/>
      <c r="G31" s="415"/>
      <c r="H31" s="371"/>
      <c r="I31" s="371"/>
      <c r="J31" s="371"/>
      <c r="K31" s="372"/>
      <c r="L31" s="371"/>
      <c r="M31" s="372"/>
      <c r="N31" s="369"/>
      <c r="O31" s="369"/>
      <c r="P31" s="369"/>
      <c r="Q31" s="369"/>
      <c r="R31" s="371"/>
      <c r="S31" s="182"/>
      <c r="T31" s="174"/>
      <c r="U31" s="171"/>
      <c r="V31" s="171"/>
      <c r="W31" s="417"/>
      <c r="X31" s="449"/>
      <c r="Y31" s="454"/>
    </row>
    <row r="32" spans="2:29" ht="14.25" customHeight="1" x14ac:dyDescent="0.25">
      <c r="B32" s="190">
        <v>27</v>
      </c>
      <c r="C32" s="183"/>
      <c r="D32" s="178"/>
      <c r="E32" s="175"/>
      <c r="F32" s="418"/>
      <c r="G32" s="414"/>
      <c r="H32" s="177"/>
      <c r="I32" s="177"/>
      <c r="J32" s="177"/>
      <c r="K32" s="176"/>
      <c r="L32" s="177"/>
      <c r="M32" s="176"/>
      <c r="N32" s="178"/>
      <c r="O32" s="178"/>
      <c r="P32" s="178"/>
      <c r="Q32" s="178"/>
      <c r="R32" s="177"/>
      <c r="S32" s="183"/>
      <c r="T32" s="178"/>
      <c r="U32" s="175"/>
      <c r="V32" s="175"/>
      <c r="W32" s="418"/>
      <c r="X32" s="450"/>
      <c r="Y32" s="452"/>
    </row>
    <row r="33" spans="2:36" ht="14.25" customHeight="1" x14ac:dyDescent="0.25">
      <c r="B33" s="189">
        <v>28</v>
      </c>
      <c r="C33" s="368"/>
      <c r="D33" s="369"/>
      <c r="E33" s="370"/>
      <c r="F33" s="419"/>
      <c r="G33" s="415"/>
      <c r="H33" s="371"/>
      <c r="I33" s="371"/>
      <c r="J33" s="371"/>
      <c r="K33" s="372"/>
      <c r="L33" s="371"/>
      <c r="M33" s="372"/>
      <c r="N33" s="369"/>
      <c r="O33" s="369"/>
      <c r="P33" s="369"/>
      <c r="Q33" s="369"/>
      <c r="R33" s="371"/>
      <c r="S33" s="182"/>
      <c r="T33" s="174"/>
      <c r="U33" s="171"/>
      <c r="V33" s="171"/>
      <c r="W33" s="417"/>
      <c r="X33" s="449"/>
      <c r="Y33" s="454"/>
    </row>
    <row r="34" spans="2:36" ht="14.25" customHeight="1" x14ac:dyDescent="0.25">
      <c r="B34" s="190">
        <v>29</v>
      </c>
      <c r="C34" s="183"/>
      <c r="D34" s="178"/>
      <c r="E34" s="175"/>
      <c r="F34" s="418"/>
      <c r="G34" s="414"/>
      <c r="H34" s="177"/>
      <c r="I34" s="177"/>
      <c r="J34" s="177"/>
      <c r="K34" s="176"/>
      <c r="L34" s="177"/>
      <c r="M34" s="176"/>
      <c r="N34" s="178"/>
      <c r="O34" s="178"/>
      <c r="P34" s="178"/>
      <c r="Q34" s="178"/>
      <c r="R34" s="177"/>
      <c r="S34" s="183"/>
      <c r="T34" s="178"/>
      <c r="U34" s="175"/>
      <c r="V34" s="175"/>
      <c r="W34" s="418"/>
      <c r="X34" s="450"/>
      <c r="Y34" s="452"/>
    </row>
    <row r="35" spans="2:36" ht="14.25" customHeight="1" thickBot="1" x14ac:dyDescent="0.3">
      <c r="B35" s="374">
        <v>30</v>
      </c>
      <c r="C35" s="368"/>
      <c r="D35" s="369"/>
      <c r="E35" s="370"/>
      <c r="F35" s="420"/>
      <c r="G35" s="415"/>
      <c r="H35" s="371"/>
      <c r="I35" s="371"/>
      <c r="J35" s="371"/>
      <c r="K35" s="372"/>
      <c r="L35" s="371"/>
      <c r="M35" s="372"/>
      <c r="N35" s="369"/>
      <c r="O35" s="369"/>
      <c r="P35" s="369"/>
      <c r="Q35" s="369"/>
      <c r="R35" s="371"/>
      <c r="S35" s="182"/>
      <c r="T35" s="174"/>
      <c r="U35" s="171"/>
      <c r="V35" s="171"/>
      <c r="W35" s="417"/>
      <c r="X35" s="449"/>
      <c r="Y35" s="454"/>
    </row>
    <row r="36" spans="2:36" ht="14.25" customHeight="1" thickBot="1" x14ac:dyDescent="0.3">
      <c r="C36" s="4">
        <f t="shared" ref="C36:V36" si="0">SUM(C6:C35)</f>
        <v>0</v>
      </c>
      <c r="D36" s="4">
        <f t="shared" si="0"/>
        <v>0</v>
      </c>
      <c r="E36" s="49">
        <f t="shared" si="0"/>
        <v>0</v>
      </c>
      <c r="F36" s="4">
        <f t="shared" si="0"/>
        <v>0</v>
      </c>
      <c r="G36" s="4">
        <f t="shared" si="0"/>
        <v>0</v>
      </c>
      <c r="H36" s="4">
        <f t="shared" si="0"/>
        <v>0</v>
      </c>
      <c r="I36" s="4">
        <f t="shared" si="0"/>
        <v>0</v>
      </c>
      <c r="J36" s="49">
        <f t="shared" si="0"/>
        <v>0</v>
      </c>
      <c r="K36" s="4">
        <f t="shared" si="0"/>
        <v>0</v>
      </c>
      <c r="L36" s="234">
        <f t="shared" si="0"/>
        <v>0</v>
      </c>
      <c r="M36" s="4">
        <f t="shared" si="0"/>
        <v>0</v>
      </c>
      <c r="N36" s="4">
        <f t="shared" si="0"/>
        <v>0</v>
      </c>
      <c r="O36" s="4">
        <f t="shared" si="0"/>
        <v>0</v>
      </c>
      <c r="P36" s="4">
        <f t="shared" si="0"/>
        <v>0</v>
      </c>
      <c r="Q36" s="4">
        <f t="shared" si="0"/>
        <v>0</v>
      </c>
      <c r="R36" s="4">
        <f t="shared" si="0"/>
        <v>0</v>
      </c>
      <c r="S36" s="4">
        <f t="shared" si="0"/>
        <v>0</v>
      </c>
      <c r="T36" s="4">
        <f t="shared" si="0"/>
        <v>0</v>
      </c>
      <c r="U36" s="4">
        <f t="shared" si="0"/>
        <v>0</v>
      </c>
      <c r="V36" s="373">
        <f t="shared" si="0"/>
        <v>0</v>
      </c>
      <c r="W36" s="447"/>
      <c r="X36" s="451"/>
      <c r="Y36" s="453"/>
    </row>
    <row r="37" spans="2:36" s="6" customFormat="1" ht="14.25" customHeight="1" thickBot="1" x14ac:dyDescent="0.3">
      <c r="B37" s="47"/>
      <c r="C37" s="2"/>
      <c r="D37" s="2"/>
      <c r="E37" s="5"/>
      <c r="F37" s="5"/>
      <c r="G37" s="5"/>
      <c r="H37" s="5"/>
      <c r="I37" s="5"/>
      <c r="J37" s="5"/>
      <c r="K37" s="5"/>
      <c r="L37" s="5"/>
      <c r="M37" s="3"/>
      <c r="N37" s="3"/>
      <c r="O37" s="7"/>
      <c r="P37" s="3"/>
      <c r="Q37" s="3"/>
      <c r="R37" s="3"/>
      <c r="S37" s="48"/>
      <c r="T37" s="48"/>
      <c r="U37" s="1"/>
      <c r="V37" s="5"/>
      <c r="W37" s="5"/>
      <c r="X37" s="5"/>
      <c r="Y37" s="7"/>
      <c r="Z37" s="5"/>
      <c r="AA37" s="1"/>
      <c r="AB37" s="5"/>
      <c r="AC37" s="5"/>
      <c r="AD37" s="5"/>
      <c r="AI37" s="461"/>
      <c r="AJ37" s="461"/>
    </row>
    <row r="38" spans="2:36" s="6" customFormat="1" ht="25.5" customHeight="1" thickBot="1" x14ac:dyDescent="0.3">
      <c r="B38" s="47"/>
      <c r="C38" s="529" t="s">
        <v>50</v>
      </c>
      <c r="D38" s="530"/>
      <c r="E38" s="530"/>
      <c r="F38" s="530"/>
      <c r="G38" s="531"/>
      <c r="H38" s="270">
        <f>C47+I44</f>
        <v>0</v>
      </c>
      <c r="I38" s="5"/>
      <c r="J38" s="5"/>
      <c r="K38" s="5"/>
      <c r="L38" s="5"/>
      <c r="M38" s="3"/>
      <c r="N38" s="3"/>
      <c r="O38" s="7"/>
      <c r="P38" s="5"/>
      <c r="Q38" s="5"/>
      <c r="R38" s="5"/>
      <c r="S38" s="5"/>
      <c r="T38" s="5"/>
      <c r="U38" s="5"/>
      <c r="V38" s="5"/>
      <c r="W38" s="5"/>
      <c r="X38" s="5"/>
      <c r="Y38" s="7"/>
      <c r="Z38" s="5"/>
      <c r="AA38" s="1"/>
      <c r="AB38" s="5"/>
      <c r="AC38" s="5"/>
      <c r="AD38" s="5"/>
      <c r="AI38" s="461"/>
      <c r="AJ38" s="461"/>
    </row>
    <row r="39" spans="2:36" s="11" customFormat="1" ht="57" customHeight="1" thickBot="1" x14ac:dyDescent="0.3">
      <c r="C39" s="573" t="s">
        <v>51</v>
      </c>
      <c r="D39" s="574"/>
      <c r="E39" s="574"/>
      <c r="F39" s="575"/>
      <c r="G39" s="502" t="s">
        <v>52</v>
      </c>
      <c r="H39" s="503"/>
      <c r="I39" s="504"/>
      <c r="S39" s="526" t="s">
        <v>46</v>
      </c>
      <c r="T39" s="527"/>
      <c r="U39" s="527"/>
      <c r="V39" s="527"/>
      <c r="W39" s="528"/>
      <c r="X39" s="1"/>
      <c r="Z39" s="473" t="s">
        <v>47</v>
      </c>
      <c r="AA39" s="474"/>
      <c r="AB39" s="474"/>
      <c r="AC39" s="475"/>
      <c r="AI39" s="423"/>
      <c r="AJ39" s="423"/>
    </row>
    <row r="40" spans="2:36" ht="18" customHeight="1" x14ac:dyDescent="0.25">
      <c r="C40" s="582"/>
      <c r="D40" s="583"/>
      <c r="E40" s="583"/>
      <c r="F40" s="584"/>
      <c r="G40" s="564" t="s">
        <v>43</v>
      </c>
      <c r="H40" s="565"/>
      <c r="I40" s="568"/>
      <c r="S40" s="476" t="s">
        <v>42</v>
      </c>
      <c r="T40" s="477"/>
      <c r="U40" s="477"/>
      <c r="V40" s="477"/>
      <c r="W40" s="364"/>
      <c r="Z40" s="478" t="s">
        <v>20</v>
      </c>
      <c r="AA40" s="479"/>
      <c r="AB40" s="480"/>
      <c r="AC40" s="484" t="s">
        <v>28</v>
      </c>
    </row>
    <row r="41" spans="2:36" ht="15.75" customHeight="1" x14ac:dyDescent="0.25">
      <c r="C41" s="582"/>
      <c r="D41" s="583"/>
      <c r="E41" s="583"/>
      <c r="F41" s="584"/>
      <c r="G41" s="566"/>
      <c r="H41" s="567"/>
      <c r="I41" s="568"/>
      <c r="S41" s="469" t="s">
        <v>12</v>
      </c>
      <c r="T41" s="470"/>
      <c r="U41" s="470"/>
      <c r="V41" s="470"/>
      <c r="W41" s="365"/>
      <c r="Z41" s="481"/>
      <c r="AA41" s="482"/>
      <c r="AB41" s="483"/>
      <c r="AC41" s="485"/>
    </row>
    <row r="42" spans="2:36" ht="18" customHeight="1" x14ac:dyDescent="0.25">
      <c r="C42" s="582"/>
      <c r="D42" s="583"/>
      <c r="E42" s="583"/>
      <c r="F42" s="584"/>
      <c r="G42" s="564" t="s">
        <v>49</v>
      </c>
      <c r="H42" s="565"/>
      <c r="I42" s="568"/>
      <c r="S42" s="469" t="s">
        <v>13</v>
      </c>
      <c r="T42" s="470"/>
      <c r="U42" s="470"/>
      <c r="V42" s="470"/>
      <c r="W42" s="366"/>
      <c r="Z42" s="466"/>
      <c r="AA42" s="467"/>
      <c r="AB42" s="468"/>
      <c r="AC42" s="58"/>
    </row>
    <row r="43" spans="2:36" ht="15.75" customHeight="1" x14ac:dyDescent="0.25">
      <c r="C43" s="582"/>
      <c r="D43" s="583"/>
      <c r="E43" s="583"/>
      <c r="F43" s="584"/>
      <c r="G43" s="566"/>
      <c r="H43" s="567"/>
      <c r="I43" s="568"/>
      <c r="S43" s="469" t="s">
        <v>14</v>
      </c>
      <c r="T43" s="470"/>
      <c r="U43" s="470"/>
      <c r="V43" s="470"/>
      <c r="W43" s="366"/>
      <c r="Z43" s="466"/>
      <c r="AA43" s="467"/>
      <c r="AB43" s="468"/>
      <c r="AC43" s="58"/>
    </row>
    <row r="44" spans="2:36" ht="14.25" customHeight="1" thickBot="1" x14ac:dyDescent="0.3">
      <c r="C44" s="582"/>
      <c r="D44" s="583"/>
      <c r="E44" s="583"/>
      <c r="F44" s="584"/>
      <c r="G44" s="267" t="s">
        <v>38</v>
      </c>
      <c r="H44" s="268"/>
      <c r="I44" s="50">
        <f>I40+I42</f>
        <v>0</v>
      </c>
      <c r="S44" s="471" t="s">
        <v>48</v>
      </c>
      <c r="T44" s="472"/>
      <c r="U44" s="472"/>
      <c r="V44" s="472"/>
      <c r="W44" s="367">
        <f>W40+W41+W42+W43</f>
        <v>0</v>
      </c>
      <c r="Z44" s="466"/>
      <c r="AA44" s="467"/>
      <c r="AB44" s="468"/>
      <c r="AC44" s="58"/>
    </row>
    <row r="45" spans="2:36" ht="14.25" customHeight="1" thickBot="1" x14ac:dyDescent="0.3">
      <c r="C45" s="582"/>
      <c r="D45" s="583"/>
      <c r="E45" s="583"/>
      <c r="F45" s="584"/>
      <c r="Z45" s="464" t="s">
        <v>38</v>
      </c>
      <c r="AA45" s="465"/>
      <c r="AB45" s="465"/>
      <c r="AC45" s="50">
        <f>SUM(AC42:AC44)</f>
        <v>0</v>
      </c>
    </row>
    <row r="46" spans="2:36" ht="14.25" customHeight="1" x14ac:dyDescent="0.25">
      <c r="C46" s="582"/>
      <c r="D46" s="583"/>
      <c r="E46" s="583"/>
      <c r="F46" s="584"/>
      <c r="G46" s="569" t="s">
        <v>32</v>
      </c>
      <c r="H46" s="585"/>
      <c r="I46" s="570"/>
      <c r="W46" s="6"/>
      <c r="X46" s="6"/>
    </row>
    <row r="47" spans="2:36" ht="14.25" customHeight="1" thickBot="1" x14ac:dyDescent="0.3">
      <c r="C47" s="576">
        <f>C40+C41+C42+C43+C44+C45+C46</f>
        <v>0</v>
      </c>
      <c r="D47" s="577"/>
      <c r="E47" s="577"/>
      <c r="F47" s="578"/>
      <c r="G47" s="579" t="s">
        <v>18</v>
      </c>
      <c r="H47" s="580"/>
      <c r="I47" s="581"/>
      <c r="W47" s="6"/>
      <c r="X47" s="6"/>
    </row>
    <row r="48" spans="2:36" ht="14.25" customHeight="1" thickBot="1" x14ac:dyDescent="0.3">
      <c r="G48" s="51" t="s">
        <v>16</v>
      </c>
      <c r="H48" s="269"/>
      <c r="W48" s="6"/>
      <c r="X48" s="6"/>
    </row>
    <row r="49" spans="7:24" ht="17.25" customHeight="1" thickBot="1" x14ac:dyDescent="0.3">
      <c r="G49" s="51" t="s">
        <v>213</v>
      </c>
      <c r="H49" s="59"/>
      <c r="W49" s="6"/>
      <c r="X49" s="6"/>
    </row>
    <row r="50" spans="7:24" ht="15" customHeight="1" x14ac:dyDescent="0.25">
      <c r="G50" s="569" t="s">
        <v>31</v>
      </c>
      <c r="H50" s="570"/>
      <c r="W50" s="6"/>
      <c r="X50" s="6"/>
    </row>
    <row r="51" spans="7:24" ht="15" customHeight="1" thickBot="1" x14ac:dyDescent="0.3">
      <c r="G51" s="571"/>
      <c r="H51" s="572"/>
      <c r="W51" s="6"/>
      <c r="X51" s="6"/>
    </row>
    <row r="52" spans="7:24" x14ac:dyDescent="0.25">
      <c r="G52" s="52" t="s">
        <v>11</v>
      </c>
      <c r="H52" s="52" t="s">
        <v>10</v>
      </c>
      <c r="W52" s="6"/>
      <c r="X52" s="6"/>
    </row>
    <row r="53" spans="7:24" ht="15.75" thickBot="1" x14ac:dyDescent="0.3">
      <c r="G53" s="53"/>
      <c r="H53" s="53"/>
      <c r="W53" s="6"/>
      <c r="X53" s="6"/>
    </row>
    <row r="54" spans="7:24" x14ac:dyDescent="0.25">
      <c r="G54" s="60"/>
      <c r="H54" s="63"/>
    </row>
    <row r="55" spans="7:24" x14ac:dyDescent="0.25">
      <c r="G55" s="61"/>
      <c r="H55" s="54"/>
    </row>
    <row r="56" spans="7:24" ht="15" customHeight="1" x14ac:dyDescent="0.25">
      <c r="G56" s="62"/>
      <c r="H56" s="55"/>
    </row>
    <row r="57" spans="7:24" x14ac:dyDescent="0.25">
      <c r="G57" s="61"/>
      <c r="H57" s="54"/>
    </row>
    <row r="58" spans="7:24" ht="15" customHeight="1" x14ac:dyDescent="0.25">
      <c r="G58" s="62"/>
      <c r="H58" s="55"/>
    </row>
    <row r="59" spans="7:24" x14ac:dyDescent="0.25">
      <c r="G59" s="61"/>
      <c r="H59" s="54"/>
    </row>
    <row r="60" spans="7:24" ht="15.75" customHeight="1" thickBot="1" x14ac:dyDescent="0.3">
      <c r="G60" s="62"/>
      <c r="H60" s="55"/>
    </row>
    <row r="61" spans="7:24" ht="26.25" customHeight="1" thickBot="1" x14ac:dyDescent="0.3">
      <c r="G61" s="4">
        <f>SUM(G54:G60)</f>
        <v>0</v>
      </c>
      <c r="H61" s="49">
        <f>SUM(H54:H60)</f>
        <v>0</v>
      </c>
    </row>
  </sheetData>
  <sheetProtection algorithmName="SHA-512" hashValue="8wYk4D0rzUxrNiq1zjEpK0BXDlnXgJfib2XoxqxubLwYA4Bo2x5Q+WiC53MrNq0yXkd9AWvjAlsgTEXk7Ev02g==" saltValue="ChqlM3kcGkWx7FB1+2wC9g==" spinCount="100000" sheet="1" objects="1" scenarios="1"/>
  <mergeCells count="75">
    <mergeCell ref="B4:B5"/>
    <mergeCell ref="C4:C5"/>
    <mergeCell ref="D4:D5"/>
    <mergeCell ref="E4:E5"/>
    <mergeCell ref="G4:H4"/>
    <mergeCell ref="F2:F5"/>
    <mergeCell ref="G40:H41"/>
    <mergeCell ref="I40:I41"/>
    <mergeCell ref="G50:H51"/>
    <mergeCell ref="C39:F39"/>
    <mergeCell ref="C47:F47"/>
    <mergeCell ref="G42:H43"/>
    <mergeCell ref="I42:I43"/>
    <mergeCell ref="G47:I47"/>
    <mergeCell ref="C42:F42"/>
    <mergeCell ref="C43:F43"/>
    <mergeCell ref="G46:I46"/>
    <mergeCell ref="C44:F44"/>
    <mergeCell ref="C45:F45"/>
    <mergeCell ref="C46:F46"/>
    <mergeCell ref="C40:F40"/>
    <mergeCell ref="C41:F41"/>
    <mergeCell ref="Z5:AB6"/>
    <mergeCell ref="AD5:AG5"/>
    <mergeCell ref="AD6:AE6"/>
    <mergeCell ref="AF6:AG6"/>
    <mergeCell ref="Z7:AA7"/>
    <mergeCell ref="AE7:AE8"/>
    <mergeCell ref="AF7:AF8"/>
    <mergeCell ref="AG7:AG8"/>
    <mergeCell ref="Z8:AA8"/>
    <mergeCell ref="Z23:AB23"/>
    <mergeCell ref="Z24:AB24"/>
    <mergeCell ref="Z25:AB25"/>
    <mergeCell ref="Z26:AB26"/>
    <mergeCell ref="Z13:AC13"/>
    <mergeCell ref="Z14:AB14"/>
    <mergeCell ref="Z15:AB15"/>
    <mergeCell ref="Z16:AB16"/>
    <mergeCell ref="Z17:AB17"/>
    <mergeCell ref="G39:I39"/>
    <mergeCell ref="S1:U1"/>
    <mergeCell ref="M2:R3"/>
    <mergeCell ref="S2:V3"/>
    <mergeCell ref="T4:T5"/>
    <mergeCell ref="U4:U5"/>
    <mergeCell ref="V4:V5"/>
    <mergeCell ref="S4:S5"/>
    <mergeCell ref="S39:W39"/>
    <mergeCell ref="C38:G38"/>
    <mergeCell ref="C1:L1"/>
    <mergeCell ref="G2:J3"/>
    <mergeCell ref="K2:K5"/>
    <mergeCell ref="L2:L5"/>
    <mergeCell ref="C2:E3"/>
    <mergeCell ref="I4:J4"/>
    <mergeCell ref="Z9:AA9"/>
    <mergeCell ref="Z10:AA10"/>
    <mergeCell ref="AD10:AF10"/>
    <mergeCell ref="AD7:AD8"/>
    <mergeCell ref="Z22:AB22"/>
    <mergeCell ref="Z18:AB18"/>
    <mergeCell ref="Z21:AC21"/>
    <mergeCell ref="Z39:AC39"/>
    <mergeCell ref="S40:V40"/>
    <mergeCell ref="Z40:AB41"/>
    <mergeCell ref="AC40:AC41"/>
    <mergeCell ref="S41:V41"/>
    <mergeCell ref="Z45:AB45"/>
    <mergeCell ref="Z42:AB42"/>
    <mergeCell ref="S43:V43"/>
    <mergeCell ref="Z43:AB43"/>
    <mergeCell ref="S44:V44"/>
    <mergeCell ref="Z44:AB44"/>
    <mergeCell ref="S42:V42"/>
  </mergeCells>
  <pageMargins left="0.7" right="0.7" top="0.75" bottom="0.75" header="0.3" footer="0.3"/>
  <pageSetup paperSize="9" scale="64" fitToHeight="0" orientation="landscape"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70532DAE-6C41-4FDF-B954-BF326E55A7D8}">
          <x14:formula1>
            <xm:f>Llistes!$D$11:$D$19</xm:f>
          </x14:formula1>
          <xm:sqref>X6:X35</xm:sqref>
        </x14:dataValidation>
        <x14:dataValidation type="list" allowBlank="1" showInputMessage="1" showErrorMessage="1" xr:uid="{BBCAB29C-2A2D-4C5B-83DC-10E685B8300A}">
          <x14:formula1>
            <xm:f>'Usos Activitats Pròpies'!$G$1:$AA$1</xm:f>
          </x14:formula1>
          <xm:sqref>Y6:Y36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B1:AJ61"/>
  <sheetViews>
    <sheetView zoomScale="80" zoomScaleNormal="80" zoomScalePageLayoutView="85" workbookViewId="0">
      <selection activeCell="C6" sqref="C6"/>
    </sheetView>
  </sheetViews>
  <sheetFormatPr baseColWidth="10" defaultColWidth="7.5703125" defaultRowHeight="15" x14ac:dyDescent="0.25"/>
  <cols>
    <col min="1" max="1" width="1.7109375" style="1" customWidth="1"/>
    <col min="2" max="2" width="7.5703125" style="11"/>
    <col min="3" max="10" width="7.5703125" style="1"/>
    <col min="11" max="11" width="6.7109375" style="1" customWidth="1"/>
    <col min="12" max="12" width="6.140625" style="1" customWidth="1"/>
    <col min="13" max="22" width="7.5703125" style="1"/>
    <col min="23" max="23" width="9.5703125" style="1" customWidth="1"/>
    <col min="24" max="24" width="10.28515625" style="1" customWidth="1"/>
    <col min="25" max="25" width="12" style="1" customWidth="1"/>
    <col min="26" max="28" width="7.5703125" style="1"/>
    <col min="29" max="29" width="9.85546875" style="1" bestFit="1" customWidth="1"/>
    <col min="30" max="34" width="7.5703125" style="1"/>
    <col min="35" max="35" width="20.5703125" style="197" customWidth="1"/>
    <col min="36" max="36" width="22.28515625" style="197" customWidth="1"/>
    <col min="37" max="16384" width="7.5703125" style="1"/>
  </cols>
  <sheetData>
    <row r="1" spans="2:33" ht="26.25" customHeight="1" thickBot="1" x14ac:dyDescent="0.3">
      <c r="B1" s="12" t="str">
        <f>MensualSumatori!A1</f>
        <v>Gener</v>
      </c>
      <c r="C1" s="532" t="s">
        <v>45</v>
      </c>
      <c r="D1" s="533"/>
      <c r="E1" s="533"/>
      <c r="F1" s="533"/>
      <c r="G1" s="533"/>
      <c r="H1" s="533"/>
      <c r="I1" s="533"/>
      <c r="J1" s="533"/>
      <c r="K1" s="533"/>
      <c r="L1" s="534"/>
      <c r="S1" s="505" t="s">
        <v>190</v>
      </c>
      <c r="T1" s="506"/>
      <c r="U1" s="507"/>
      <c r="V1" s="279"/>
    </row>
    <row r="2" spans="2:33" ht="14.25" customHeight="1" x14ac:dyDescent="0.25">
      <c r="B2" s="12">
        <v>10</v>
      </c>
      <c r="C2" s="535" t="s">
        <v>1</v>
      </c>
      <c r="D2" s="536"/>
      <c r="E2" s="536"/>
      <c r="F2" s="592" t="s">
        <v>2</v>
      </c>
      <c r="G2" s="535" t="s">
        <v>24</v>
      </c>
      <c r="H2" s="536"/>
      <c r="I2" s="536"/>
      <c r="J2" s="537"/>
      <c r="K2" s="541" t="s">
        <v>169</v>
      </c>
      <c r="L2" s="541" t="s">
        <v>170</v>
      </c>
      <c r="M2" s="508" t="s">
        <v>0</v>
      </c>
      <c r="N2" s="509"/>
      <c r="O2" s="509"/>
      <c r="P2" s="509"/>
      <c r="Q2" s="509"/>
      <c r="R2" s="510"/>
      <c r="S2" s="514" t="s">
        <v>29</v>
      </c>
      <c r="T2" s="515"/>
      <c r="U2" s="515"/>
      <c r="V2" s="516"/>
      <c r="W2" s="274"/>
      <c r="X2" s="274"/>
    </row>
    <row r="3" spans="2:33" ht="14.25" customHeight="1" thickBot="1" x14ac:dyDescent="0.3">
      <c r="C3" s="538"/>
      <c r="D3" s="539"/>
      <c r="E3" s="539"/>
      <c r="F3" s="593"/>
      <c r="G3" s="538"/>
      <c r="H3" s="539"/>
      <c r="I3" s="539"/>
      <c r="J3" s="540"/>
      <c r="K3" s="542"/>
      <c r="L3" s="542"/>
      <c r="M3" s="511"/>
      <c r="N3" s="512"/>
      <c r="O3" s="512"/>
      <c r="P3" s="512"/>
      <c r="Q3" s="512"/>
      <c r="R3" s="513"/>
      <c r="S3" s="517"/>
      <c r="T3" s="518"/>
      <c r="U3" s="518"/>
      <c r="V3" s="519"/>
      <c r="W3" s="274"/>
      <c r="X3" s="274"/>
    </row>
    <row r="4" spans="2:33" ht="30.75" customHeight="1" thickBot="1" x14ac:dyDescent="0.3">
      <c r="B4" s="586" t="s">
        <v>17</v>
      </c>
      <c r="C4" s="588" t="s">
        <v>3</v>
      </c>
      <c r="D4" s="588" t="s">
        <v>4</v>
      </c>
      <c r="E4" s="590" t="s">
        <v>5</v>
      </c>
      <c r="F4" s="593"/>
      <c r="G4" s="544" t="s">
        <v>25</v>
      </c>
      <c r="H4" s="545"/>
      <c r="I4" s="544" t="s">
        <v>5</v>
      </c>
      <c r="J4" s="545"/>
      <c r="K4" s="542"/>
      <c r="L4" s="542"/>
      <c r="M4" s="44" t="s">
        <v>186</v>
      </c>
      <c r="N4" s="44" t="s">
        <v>187</v>
      </c>
      <c r="O4" s="45" t="s">
        <v>22</v>
      </c>
      <c r="P4" s="46" t="s">
        <v>23</v>
      </c>
      <c r="Q4" s="45" t="s">
        <v>188</v>
      </c>
      <c r="R4" s="46" t="s">
        <v>189</v>
      </c>
      <c r="S4" s="524" t="s">
        <v>6</v>
      </c>
      <c r="T4" s="520" t="s">
        <v>7</v>
      </c>
      <c r="U4" s="520" t="s">
        <v>8</v>
      </c>
      <c r="V4" s="522" t="s">
        <v>9</v>
      </c>
      <c r="W4" s="274"/>
      <c r="X4" s="274"/>
    </row>
    <row r="5" spans="2:33" ht="36.75" customHeight="1" thickBot="1" x14ac:dyDescent="0.3">
      <c r="B5" s="587"/>
      <c r="C5" s="589"/>
      <c r="D5" s="589"/>
      <c r="E5" s="591"/>
      <c r="F5" s="594"/>
      <c r="G5" s="265" t="s">
        <v>21</v>
      </c>
      <c r="H5" s="272" t="s">
        <v>26</v>
      </c>
      <c r="I5" s="266" t="s">
        <v>21</v>
      </c>
      <c r="J5" s="271" t="s">
        <v>26</v>
      </c>
      <c r="K5" s="543"/>
      <c r="L5" s="543"/>
      <c r="M5" s="20" t="s">
        <v>15</v>
      </c>
      <c r="N5" s="164" t="s">
        <v>15</v>
      </c>
      <c r="O5" s="21" t="s">
        <v>15</v>
      </c>
      <c r="P5" s="21" t="s">
        <v>15</v>
      </c>
      <c r="Q5" s="21" t="s">
        <v>15</v>
      </c>
      <c r="R5" s="21" t="s">
        <v>15</v>
      </c>
      <c r="S5" s="525"/>
      <c r="T5" s="521"/>
      <c r="U5" s="521"/>
      <c r="V5" s="523"/>
      <c r="W5" s="278" t="s">
        <v>225</v>
      </c>
      <c r="X5" s="462" t="s">
        <v>222</v>
      </c>
      <c r="Y5" s="463" t="s">
        <v>250</v>
      </c>
      <c r="Z5" s="515" t="s">
        <v>44</v>
      </c>
      <c r="AA5" s="515"/>
      <c r="AB5" s="516"/>
      <c r="AD5" s="557" t="s">
        <v>184</v>
      </c>
      <c r="AE5" s="558"/>
      <c r="AF5" s="558"/>
      <c r="AG5" s="559"/>
    </row>
    <row r="6" spans="2:33" ht="14.25" customHeight="1" thickBot="1" x14ac:dyDescent="0.3">
      <c r="B6" s="188">
        <v>1</v>
      </c>
      <c r="C6" s="179"/>
      <c r="D6" s="180"/>
      <c r="E6" s="165"/>
      <c r="F6" s="416"/>
      <c r="G6" s="412"/>
      <c r="H6" s="166"/>
      <c r="I6" s="166"/>
      <c r="J6" s="166"/>
      <c r="K6" s="167"/>
      <c r="L6" s="170"/>
      <c r="M6" s="167"/>
      <c r="N6" s="168"/>
      <c r="O6" s="168"/>
      <c r="P6" s="168"/>
      <c r="Q6" s="168"/>
      <c r="R6" s="170"/>
      <c r="S6" s="181"/>
      <c r="T6" s="168"/>
      <c r="U6" s="169"/>
      <c r="V6" s="169"/>
      <c r="W6" s="446"/>
      <c r="X6" s="448"/>
      <c r="Y6" s="452"/>
      <c r="Z6" s="555"/>
      <c r="AA6" s="555"/>
      <c r="AB6" s="556"/>
      <c r="AD6" s="544" t="s">
        <v>25</v>
      </c>
      <c r="AE6" s="545"/>
      <c r="AF6" s="544" t="s">
        <v>5</v>
      </c>
      <c r="AG6" s="545"/>
    </row>
    <row r="7" spans="2:33" ht="14.25" customHeight="1" x14ac:dyDescent="0.25">
      <c r="B7" s="189">
        <v>2</v>
      </c>
      <c r="C7" s="182"/>
      <c r="D7" s="174"/>
      <c r="E7" s="171"/>
      <c r="F7" s="417"/>
      <c r="G7" s="413"/>
      <c r="H7" s="173"/>
      <c r="I7" s="173"/>
      <c r="J7" s="173"/>
      <c r="K7" s="172"/>
      <c r="L7" s="173"/>
      <c r="M7" s="172"/>
      <c r="N7" s="174"/>
      <c r="O7" s="174"/>
      <c r="P7" s="174"/>
      <c r="Q7" s="174"/>
      <c r="R7" s="173"/>
      <c r="S7" s="182"/>
      <c r="T7" s="174"/>
      <c r="U7" s="171"/>
      <c r="V7" s="171"/>
      <c r="W7" s="417"/>
      <c r="X7" s="449"/>
      <c r="Y7" s="454"/>
      <c r="Z7" s="486" t="s">
        <v>6</v>
      </c>
      <c r="AA7" s="487"/>
      <c r="AB7" s="56"/>
      <c r="AD7" s="493" t="s">
        <v>21</v>
      </c>
      <c r="AE7" s="560" t="s">
        <v>26</v>
      </c>
      <c r="AF7" s="493" t="s">
        <v>21</v>
      </c>
      <c r="AG7" s="560" t="s">
        <v>26</v>
      </c>
    </row>
    <row r="8" spans="2:33" ht="14.25" customHeight="1" thickBot="1" x14ac:dyDescent="0.3">
      <c r="B8" s="190">
        <v>3</v>
      </c>
      <c r="C8" s="183"/>
      <c r="D8" s="178"/>
      <c r="E8" s="175"/>
      <c r="F8" s="418"/>
      <c r="G8" s="414"/>
      <c r="H8" s="177"/>
      <c r="I8" s="177"/>
      <c r="J8" s="177"/>
      <c r="K8" s="176"/>
      <c r="L8" s="177"/>
      <c r="M8" s="176"/>
      <c r="N8" s="178"/>
      <c r="O8" s="178"/>
      <c r="P8" s="178"/>
      <c r="Q8" s="178"/>
      <c r="R8" s="177"/>
      <c r="S8" s="183"/>
      <c r="T8" s="178"/>
      <c r="U8" s="175"/>
      <c r="V8" s="175"/>
      <c r="W8" s="418"/>
      <c r="X8" s="450"/>
      <c r="Y8" s="452"/>
      <c r="Z8" s="562" t="s">
        <v>7</v>
      </c>
      <c r="AA8" s="563"/>
      <c r="AB8" s="56"/>
      <c r="AD8" s="494"/>
      <c r="AE8" s="561"/>
      <c r="AF8" s="494"/>
      <c r="AG8" s="561"/>
    </row>
    <row r="9" spans="2:33" ht="14.25" customHeight="1" thickBot="1" x14ac:dyDescent="0.3">
      <c r="B9" s="189">
        <v>4</v>
      </c>
      <c r="C9" s="182"/>
      <c r="D9" s="174"/>
      <c r="E9" s="171"/>
      <c r="F9" s="417"/>
      <c r="G9" s="413"/>
      <c r="H9" s="173"/>
      <c r="I9" s="173"/>
      <c r="J9" s="173"/>
      <c r="K9" s="172"/>
      <c r="L9" s="173"/>
      <c r="M9" s="172"/>
      <c r="N9" s="174"/>
      <c r="O9" s="174"/>
      <c r="P9" s="174"/>
      <c r="Q9" s="174"/>
      <c r="R9" s="173"/>
      <c r="S9" s="182"/>
      <c r="T9" s="174"/>
      <c r="U9" s="171"/>
      <c r="V9" s="171"/>
      <c r="W9" s="417"/>
      <c r="X9" s="449"/>
      <c r="Y9" s="454"/>
      <c r="Z9" s="486" t="s">
        <v>8</v>
      </c>
      <c r="AA9" s="487"/>
      <c r="AB9" s="56"/>
      <c r="AD9" s="273">
        <f>COUNTIFS(G6:G35,"&gt;4")</f>
        <v>0</v>
      </c>
      <c r="AE9" s="273">
        <f>COUNTIFS(H6:H35,"&gt;4")</f>
        <v>0</v>
      </c>
      <c r="AF9" s="273">
        <f>COUNTIFS(I6:I35,"&gt;4")</f>
        <v>0</v>
      </c>
      <c r="AG9" s="273">
        <f>COUNTIFS(J6:J35,"&gt;4")</f>
        <v>0</v>
      </c>
    </row>
    <row r="10" spans="2:33" ht="14.25" customHeight="1" thickBot="1" x14ac:dyDescent="0.3">
      <c r="B10" s="190">
        <v>5</v>
      </c>
      <c r="C10" s="183"/>
      <c r="D10" s="178"/>
      <c r="E10" s="175"/>
      <c r="F10" s="418"/>
      <c r="G10" s="414"/>
      <c r="H10" s="177"/>
      <c r="I10" s="177"/>
      <c r="J10" s="177"/>
      <c r="K10" s="176"/>
      <c r="L10" s="177"/>
      <c r="M10" s="176"/>
      <c r="N10" s="178"/>
      <c r="O10" s="178"/>
      <c r="P10" s="178"/>
      <c r="Q10" s="178"/>
      <c r="R10" s="177"/>
      <c r="S10" s="183"/>
      <c r="T10" s="178"/>
      <c r="U10" s="175"/>
      <c r="V10" s="175"/>
      <c r="W10" s="418"/>
      <c r="X10" s="450"/>
      <c r="Y10" s="452"/>
      <c r="Z10" s="488" t="s">
        <v>9</v>
      </c>
      <c r="AA10" s="489"/>
      <c r="AB10" s="57"/>
      <c r="AD10" s="490" t="s">
        <v>185</v>
      </c>
      <c r="AE10" s="491"/>
      <c r="AF10" s="492"/>
      <c r="AG10" s="273">
        <f>AD9+AE9+AF9+AG9</f>
        <v>0</v>
      </c>
    </row>
    <row r="11" spans="2:33" ht="14.25" customHeight="1" x14ac:dyDescent="0.25">
      <c r="B11" s="189">
        <v>6</v>
      </c>
      <c r="C11" s="182"/>
      <c r="D11" s="174"/>
      <c r="E11" s="171"/>
      <c r="F11" s="417"/>
      <c r="G11" s="413"/>
      <c r="H11" s="173"/>
      <c r="I11" s="173"/>
      <c r="J11" s="173"/>
      <c r="K11" s="172"/>
      <c r="L11" s="173"/>
      <c r="M11" s="172"/>
      <c r="N11" s="174"/>
      <c r="O11" s="174"/>
      <c r="P11" s="174"/>
      <c r="Q11" s="174"/>
      <c r="R11" s="173"/>
      <c r="S11" s="182"/>
      <c r="T11" s="174"/>
      <c r="U11" s="171"/>
      <c r="V11" s="171"/>
      <c r="W11" s="417"/>
      <c r="X11" s="449"/>
      <c r="Y11" s="454"/>
    </row>
    <row r="12" spans="2:33" ht="14.25" customHeight="1" thickBot="1" x14ac:dyDescent="0.3">
      <c r="B12" s="190">
        <v>7</v>
      </c>
      <c r="C12" s="183"/>
      <c r="D12" s="178"/>
      <c r="E12" s="175"/>
      <c r="F12" s="418"/>
      <c r="G12" s="414"/>
      <c r="H12" s="177"/>
      <c r="I12" s="177"/>
      <c r="J12" s="177"/>
      <c r="K12" s="176"/>
      <c r="L12" s="177"/>
      <c r="M12" s="176"/>
      <c r="N12" s="178"/>
      <c r="O12" s="178"/>
      <c r="P12" s="178"/>
      <c r="Q12" s="178"/>
      <c r="R12" s="177"/>
      <c r="S12" s="183"/>
      <c r="T12" s="178"/>
      <c r="U12" s="175"/>
      <c r="V12" s="175"/>
      <c r="W12" s="418"/>
      <c r="X12" s="450"/>
      <c r="Y12" s="452"/>
    </row>
    <row r="13" spans="2:33" ht="14.25" customHeight="1" x14ac:dyDescent="0.25">
      <c r="B13" s="189">
        <v>8</v>
      </c>
      <c r="C13" s="182"/>
      <c r="D13" s="174"/>
      <c r="E13" s="171"/>
      <c r="F13" s="417"/>
      <c r="G13" s="413"/>
      <c r="H13" s="173"/>
      <c r="I13" s="173"/>
      <c r="J13" s="173"/>
      <c r="K13" s="172"/>
      <c r="L13" s="173"/>
      <c r="M13" s="172"/>
      <c r="N13" s="174"/>
      <c r="O13" s="174"/>
      <c r="P13" s="174"/>
      <c r="Q13" s="174"/>
      <c r="R13" s="173"/>
      <c r="S13" s="182"/>
      <c r="T13" s="174"/>
      <c r="U13" s="171"/>
      <c r="V13" s="171"/>
      <c r="W13" s="417"/>
      <c r="X13" s="449"/>
      <c r="Y13" s="454"/>
      <c r="Z13" s="549" t="s">
        <v>128</v>
      </c>
      <c r="AA13" s="550"/>
      <c r="AB13" s="550"/>
      <c r="AC13" s="551"/>
    </row>
    <row r="14" spans="2:33" ht="14.25" customHeight="1" x14ac:dyDescent="0.25">
      <c r="B14" s="190">
        <v>9</v>
      </c>
      <c r="C14" s="183"/>
      <c r="D14" s="178"/>
      <c r="E14" s="175"/>
      <c r="F14" s="418"/>
      <c r="G14" s="414"/>
      <c r="H14" s="177"/>
      <c r="I14" s="177"/>
      <c r="J14" s="177"/>
      <c r="K14" s="176"/>
      <c r="L14" s="177"/>
      <c r="M14" s="176"/>
      <c r="N14" s="178"/>
      <c r="O14" s="178"/>
      <c r="P14" s="178"/>
      <c r="Q14" s="178"/>
      <c r="R14" s="177"/>
      <c r="S14" s="183"/>
      <c r="T14" s="178"/>
      <c r="U14" s="175"/>
      <c r="V14" s="175"/>
      <c r="W14" s="418"/>
      <c r="X14" s="450"/>
      <c r="Y14" s="452"/>
      <c r="Z14" s="552" t="s">
        <v>129</v>
      </c>
      <c r="AA14" s="553"/>
      <c r="AB14" s="553"/>
      <c r="AC14" s="163">
        <f>C36+D36+E36+F36+G36+H36+I36+J36</f>
        <v>0</v>
      </c>
    </row>
    <row r="15" spans="2:33" ht="14.25" customHeight="1" x14ac:dyDescent="0.25">
      <c r="B15" s="189">
        <v>10</v>
      </c>
      <c r="C15" s="182"/>
      <c r="D15" s="174"/>
      <c r="E15" s="171"/>
      <c r="F15" s="417"/>
      <c r="G15" s="413"/>
      <c r="H15" s="173"/>
      <c r="I15" s="173"/>
      <c r="J15" s="173"/>
      <c r="K15" s="172"/>
      <c r="L15" s="173"/>
      <c r="M15" s="172"/>
      <c r="N15" s="174"/>
      <c r="O15" s="174"/>
      <c r="P15" s="174"/>
      <c r="Q15" s="174"/>
      <c r="R15" s="173"/>
      <c r="S15" s="182"/>
      <c r="T15" s="174"/>
      <c r="U15" s="171"/>
      <c r="V15" s="171"/>
      <c r="W15" s="417"/>
      <c r="X15" s="449"/>
      <c r="Y15" s="454"/>
      <c r="Z15" s="552" t="s">
        <v>130</v>
      </c>
      <c r="AA15" s="553"/>
      <c r="AB15" s="553"/>
      <c r="AC15" s="163">
        <f>H38</f>
        <v>0</v>
      </c>
    </row>
    <row r="16" spans="2:33" ht="14.25" customHeight="1" x14ac:dyDescent="0.25">
      <c r="B16" s="190">
        <v>11</v>
      </c>
      <c r="C16" s="183"/>
      <c r="D16" s="178"/>
      <c r="E16" s="175"/>
      <c r="F16" s="418"/>
      <c r="G16" s="414"/>
      <c r="H16" s="177"/>
      <c r="I16" s="177"/>
      <c r="J16" s="177"/>
      <c r="K16" s="176"/>
      <c r="L16" s="177"/>
      <c r="M16" s="176"/>
      <c r="N16" s="178"/>
      <c r="O16" s="178"/>
      <c r="P16" s="178"/>
      <c r="Q16" s="178"/>
      <c r="R16" s="177"/>
      <c r="S16" s="183"/>
      <c r="T16" s="178"/>
      <c r="U16" s="175"/>
      <c r="V16" s="175"/>
      <c r="W16" s="418"/>
      <c r="X16" s="450"/>
      <c r="Y16" s="452"/>
      <c r="Z16" s="552" t="s">
        <v>99</v>
      </c>
      <c r="AA16" s="553"/>
      <c r="AB16" s="553"/>
      <c r="AC16" s="163">
        <f>W44</f>
        <v>0</v>
      </c>
    </row>
    <row r="17" spans="2:29" ht="14.25" customHeight="1" x14ac:dyDescent="0.25">
      <c r="B17" s="189">
        <v>12</v>
      </c>
      <c r="C17" s="182"/>
      <c r="D17" s="174"/>
      <c r="E17" s="171"/>
      <c r="F17" s="417"/>
      <c r="G17" s="413"/>
      <c r="H17" s="173"/>
      <c r="I17" s="173"/>
      <c r="J17" s="173"/>
      <c r="K17" s="172"/>
      <c r="L17" s="173"/>
      <c r="M17" s="172"/>
      <c r="N17" s="174"/>
      <c r="O17" s="174"/>
      <c r="P17" s="174"/>
      <c r="Q17" s="174"/>
      <c r="R17" s="173"/>
      <c r="S17" s="182"/>
      <c r="T17" s="174"/>
      <c r="U17" s="171"/>
      <c r="V17" s="171"/>
      <c r="W17" s="417"/>
      <c r="X17" s="449"/>
      <c r="Y17" s="454"/>
      <c r="Z17" s="554" t="s">
        <v>192</v>
      </c>
      <c r="AA17" s="554"/>
      <c r="AB17" s="552"/>
      <c r="AC17" s="163">
        <f>AC45</f>
        <v>0</v>
      </c>
    </row>
    <row r="18" spans="2:29" ht="14.25" customHeight="1" thickBot="1" x14ac:dyDescent="0.3">
      <c r="B18" s="190">
        <v>13</v>
      </c>
      <c r="C18" s="183"/>
      <c r="D18" s="178"/>
      <c r="E18" s="175"/>
      <c r="F18" s="418"/>
      <c r="G18" s="414"/>
      <c r="H18" s="177"/>
      <c r="I18" s="177"/>
      <c r="J18" s="177"/>
      <c r="K18" s="176"/>
      <c r="L18" s="177"/>
      <c r="M18" s="176"/>
      <c r="N18" s="178"/>
      <c r="O18" s="178"/>
      <c r="P18" s="178"/>
      <c r="Q18" s="178"/>
      <c r="R18" s="177"/>
      <c r="S18" s="183"/>
      <c r="T18" s="178"/>
      <c r="U18" s="175"/>
      <c r="V18" s="175"/>
      <c r="W18" s="418"/>
      <c r="X18" s="450"/>
      <c r="Y18" s="452"/>
      <c r="Z18" s="497" t="s">
        <v>48</v>
      </c>
      <c r="AA18" s="498"/>
      <c r="AB18" s="498"/>
      <c r="AC18" s="162">
        <f>AC14+AC15+AC16+AC17</f>
        <v>0</v>
      </c>
    </row>
    <row r="19" spans="2:29" ht="14.25" customHeight="1" x14ac:dyDescent="0.25">
      <c r="B19" s="189">
        <v>14</v>
      </c>
      <c r="C19" s="182"/>
      <c r="D19" s="174"/>
      <c r="E19" s="171"/>
      <c r="F19" s="417"/>
      <c r="G19" s="413"/>
      <c r="H19" s="173"/>
      <c r="I19" s="173"/>
      <c r="J19" s="173"/>
      <c r="K19" s="172"/>
      <c r="L19" s="173"/>
      <c r="M19" s="172"/>
      <c r="N19" s="174"/>
      <c r="O19" s="174"/>
      <c r="P19" s="174"/>
      <c r="Q19" s="174"/>
      <c r="R19" s="173"/>
      <c r="S19" s="182"/>
      <c r="T19" s="174"/>
      <c r="U19" s="171"/>
      <c r="V19" s="171"/>
      <c r="W19" s="417"/>
      <c r="X19" s="449"/>
      <c r="Y19" s="454"/>
    </row>
    <row r="20" spans="2:29" ht="14.25" customHeight="1" thickBot="1" x14ac:dyDescent="0.3">
      <c r="B20" s="190">
        <v>15</v>
      </c>
      <c r="C20" s="183"/>
      <c r="D20" s="178"/>
      <c r="E20" s="175"/>
      <c r="F20" s="418"/>
      <c r="G20" s="414"/>
      <c r="H20" s="177"/>
      <c r="I20" s="177"/>
      <c r="J20" s="177"/>
      <c r="K20" s="176"/>
      <c r="L20" s="177"/>
      <c r="M20" s="176"/>
      <c r="N20" s="178"/>
      <c r="O20" s="178"/>
      <c r="P20" s="178"/>
      <c r="Q20" s="178"/>
      <c r="R20" s="177"/>
      <c r="S20" s="183"/>
      <c r="T20" s="178"/>
      <c r="U20" s="175"/>
      <c r="V20" s="175"/>
      <c r="W20" s="418"/>
      <c r="X20" s="450"/>
      <c r="Y20" s="452"/>
    </row>
    <row r="21" spans="2:29" ht="14.25" customHeight="1" x14ac:dyDescent="0.25">
      <c r="B21" s="189">
        <v>16</v>
      </c>
      <c r="C21" s="182"/>
      <c r="D21" s="174"/>
      <c r="E21" s="171"/>
      <c r="F21" s="417"/>
      <c r="G21" s="413"/>
      <c r="H21" s="173"/>
      <c r="I21" s="173"/>
      <c r="J21" s="173"/>
      <c r="K21" s="172"/>
      <c r="L21" s="173"/>
      <c r="M21" s="172"/>
      <c r="N21" s="174"/>
      <c r="O21" s="174"/>
      <c r="P21" s="174"/>
      <c r="Q21" s="174"/>
      <c r="R21" s="173"/>
      <c r="S21" s="182"/>
      <c r="T21" s="174"/>
      <c r="U21" s="171"/>
      <c r="V21" s="171"/>
      <c r="W21" s="417"/>
      <c r="X21" s="449"/>
      <c r="Y21" s="454"/>
      <c r="Z21" s="499" t="s">
        <v>131</v>
      </c>
      <c r="AA21" s="500"/>
      <c r="AB21" s="500"/>
      <c r="AC21" s="501"/>
    </row>
    <row r="22" spans="2:29" ht="14.25" customHeight="1" x14ac:dyDescent="0.25">
      <c r="B22" s="190">
        <v>17</v>
      </c>
      <c r="C22" s="183"/>
      <c r="D22" s="178"/>
      <c r="E22" s="175"/>
      <c r="F22" s="418"/>
      <c r="G22" s="414"/>
      <c r="H22" s="177"/>
      <c r="I22" s="177"/>
      <c r="J22" s="177"/>
      <c r="K22" s="176"/>
      <c r="L22" s="177"/>
      <c r="M22" s="176"/>
      <c r="N22" s="178"/>
      <c r="O22" s="178"/>
      <c r="P22" s="178"/>
      <c r="Q22" s="178"/>
      <c r="R22" s="177"/>
      <c r="S22" s="183"/>
      <c r="T22" s="178"/>
      <c r="U22" s="175"/>
      <c r="V22" s="175"/>
      <c r="W22" s="418"/>
      <c r="X22" s="450"/>
      <c r="Y22" s="452"/>
      <c r="Z22" s="495" t="s">
        <v>133</v>
      </c>
      <c r="AA22" s="496"/>
      <c r="AB22" s="496"/>
      <c r="AC22" s="163">
        <f>M36+N36+O36+P36+Q36+R36</f>
        <v>0</v>
      </c>
    </row>
    <row r="23" spans="2:29" ht="14.25" customHeight="1" x14ac:dyDescent="0.25">
      <c r="B23" s="189">
        <v>18</v>
      </c>
      <c r="C23" s="182"/>
      <c r="D23" s="174"/>
      <c r="E23" s="171"/>
      <c r="F23" s="417"/>
      <c r="G23" s="413"/>
      <c r="H23" s="173"/>
      <c r="I23" s="173"/>
      <c r="J23" s="173"/>
      <c r="K23" s="172"/>
      <c r="L23" s="173"/>
      <c r="M23" s="172"/>
      <c r="N23" s="174"/>
      <c r="O23" s="174"/>
      <c r="P23" s="174"/>
      <c r="Q23" s="174"/>
      <c r="R23" s="173"/>
      <c r="S23" s="182"/>
      <c r="T23" s="174"/>
      <c r="U23" s="171"/>
      <c r="V23" s="171"/>
      <c r="W23" s="417"/>
      <c r="X23" s="449"/>
      <c r="Y23" s="454"/>
      <c r="Z23" s="495" t="s">
        <v>132</v>
      </c>
      <c r="AA23" s="496"/>
      <c r="AB23" s="496"/>
      <c r="AC23" s="163">
        <f>S36+T36+U36+V36</f>
        <v>0</v>
      </c>
    </row>
    <row r="24" spans="2:29" ht="14.25" customHeight="1" x14ac:dyDescent="0.25">
      <c r="B24" s="190">
        <v>19</v>
      </c>
      <c r="C24" s="183"/>
      <c r="D24" s="178"/>
      <c r="E24" s="175"/>
      <c r="F24" s="418"/>
      <c r="G24" s="414"/>
      <c r="H24" s="177"/>
      <c r="I24" s="177"/>
      <c r="J24" s="177"/>
      <c r="K24" s="176"/>
      <c r="L24" s="177"/>
      <c r="M24" s="176"/>
      <c r="N24" s="178"/>
      <c r="O24" s="178"/>
      <c r="P24" s="178"/>
      <c r="Q24" s="178"/>
      <c r="R24" s="177"/>
      <c r="S24" s="183"/>
      <c r="T24" s="178"/>
      <c r="U24" s="175"/>
      <c r="V24" s="175"/>
      <c r="W24" s="418"/>
      <c r="X24" s="450"/>
      <c r="Y24" s="452"/>
      <c r="Z24" s="546" t="s">
        <v>134</v>
      </c>
      <c r="AA24" s="546"/>
      <c r="AB24" s="495"/>
      <c r="AC24" s="163">
        <f>G61+H61</f>
        <v>0</v>
      </c>
    </row>
    <row r="25" spans="2:29" ht="14.25" customHeight="1" x14ac:dyDescent="0.25">
      <c r="B25" s="189">
        <v>20</v>
      </c>
      <c r="C25" s="182"/>
      <c r="D25" s="174"/>
      <c r="E25" s="171"/>
      <c r="F25" s="417"/>
      <c r="G25" s="413"/>
      <c r="H25" s="173"/>
      <c r="I25" s="173"/>
      <c r="J25" s="173"/>
      <c r="K25" s="172"/>
      <c r="L25" s="173"/>
      <c r="M25" s="172"/>
      <c r="N25" s="174"/>
      <c r="O25" s="174"/>
      <c r="P25" s="174"/>
      <c r="Q25" s="174"/>
      <c r="R25" s="173"/>
      <c r="S25" s="182"/>
      <c r="T25" s="174"/>
      <c r="U25" s="171"/>
      <c r="V25" s="171"/>
      <c r="W25" s="417"/>
      <c r="X25" s="449"/>
      <c r="Y25" s="454"/>
      <c r="Z25" s="546" t="s">
        <v>135</v>
      </c>
      <c r="AA25" s="546"/>
      <c r="AB25" s="495"/>
      <c r="AC25" s="163">
        <f>W44</f>
        <v>0</v>
      </c>
    </row>
    <row r="26" spans="2:29" ht="14.25" customHeight="1" thickBot="1" x14ac:dyDescent="0.3">
      <c r="B26" s="190">
        <v>21</v>
      </c>
      <c r="C26" s="183"/>
      <c r="D26" s="178"/>
      <c r="E26" s="175"/>
      <c r="F26" s="418"/>
      <c r="G26" s="414"/>
      <c r="H26" s="177"/>
      <c r="I26" s="177"/>
      <c r="J26" s="177"/>
      <c r="K26" s="176"/>
      <c r="L26" s="177"/>
      <c r="M26" s="176"/>
      <c r="N26" s="178"/>
      <c r="O26" s="178"/>
      <c r="P26" s="178"/>
      <c r="Q26" s="178"/>
      <c r="R26" s="177"/>
      <c r="S26" s="183"/>
      <c r="T26" s="178"/>
      <c r="U26" s="175"/>
      <c r="V26" s="175"/>
      <c r="W26" s="418"/>
      <c r="X26" s="450"/>
      <c r="Y26" s="452"/>
      <c r="Z26" s="547" t="s">
        <v>48</v>
      </c>
      <c r="AA26" s="548"/>
      <c r="AB26" s="548"/>
      <c r="AC26" s="162">
        <f>AC22+AC23+AC24+AC25</f>
        <v>0</v>
      </c>
    </row>
    <row r="27" spans="2:29" ht="14.25" customHeight="1" x14ac:dyDescent="0.25">
      <c r="B27" s="189">
        <v>22</v>
      </c>
      <c r="C27" s="182"/>
      <c r="D27" s="174"/>
      <c r="E27" s="171"/>
      <c r="F27" s="417"/>
      <c r="G27" s="413"/>
      <c r="H27" s="173"/>
      <c r="I27" s="173"/>
      <c r="J27" s="173"/>
      <c r="K27" s="172"/>
      <c r="L27" s="173"/>
      <c r="M27" s="172"/>
      <c r="N27" s="174"/>
      <c r="O27" s="174"/>
      <c r="P27" s="174"/>
      <c r="Q27" s="174"/>
      <c r="R27" s="173"/>
      <c r="S27" s="182"/>
      <c r="T27" s="174"/>
      <c r="U27" s="171"/>
      <c r="V27" s="171"/>
      <c r="W27" s="417"/>
      <c r="X27" s="449"/>
      <c r="Y27" s="454"/>
    </row>
    <row r="28" spans="2:29" ht="14.25" customHeight="1" x14ac:dyDescent="0.25">
      <c r="B28" s="190">
        <v>23</v>
      </c>
      <c r="C28" s="183"/>
      <c r="D28" s="178"/>
      <c r="E28" s="175"/>
      <c r="F28" s="418"/>
      <c r="G28" s="414"/>
      <c r="H28" s="177"/>
      <c r="I28" s="177"/>
      <c r="J28" s="177"/>
      <c r="K28" s="176"/>
      <c r="L28" s="177"/>
      <c r="M28" s="176"/>
      <c r="N28" s="178"/>
      <c r="O28" s="178"/>
      <c r="P28" s="178"/>
      <c r="Q28" s="178"/>
      <c r="R28" s="177"/>
      <c r="S28" s="183"/>
      <c r="T28" s="178"/>
      <c r="U28" s="175"/>
      <c r="V28" s="175"/>
      <c r="W28" s="418"/>
      <c r="X28" s="450"/>
      <c r="Y28" s="452"/>
    </row>
    <row r="29" spans="2:29" ht="14.25" customHeight="1" x14ac:dyDescent="0.25">
      <c r="B29" s="189">
        <v>24</v>
      </c>
      <c r="C29" s="368"/>
      <c r="D29" s="369"/>
      <c r="E29" s="370"/>
      <c r="F29" s="419"/>
      <c r="G29" s="415"/>
      <c r="H29" s="371"/>
      <c r="I29" s="371"/>
      <c r="J29" s="371"/>
      <c r="K29" s="372"/>
      <c r="L29" s="371"/>
      <c r="M29" s="372"/>
      <c r="N29" s="369"/>
      <c r="O29" s="369"/>
      <c r="P29" s="369"/>
      <c r="Q29" s="369"/>
      <c r="R29" s="371"/>
      <c r="S29" s="182"/>
      <c r="T29" s="174"/>
      <c r="U29" s="171"/>
      <c r="V29" s="171"/>
      <c r="W29" s="417"/>
      <c r="X29" s="449"/>
      <c r="Y29" s="454"/>
    </row>
    <row r="30" spans="2:29" ht="14.25" customHeight="1" x14ac:dyDescent="0.25">
      <c r="B30" s="190">
        <v>25</v>
      </c>
      <c r="C30" s="183"/>
      <c r="D30" s="178"/>
      <c r="E30" s="175"/>
      <c r="F30" s="418"/>
      <c r="G30" s="414"/>
      <c r="H30" s="177"/>
      <c r="I30" s="177"/>
      <c r="J30" s="177"/>
      <c r="K30" s="176"/>
      <c r="L30" s="177"/>
      <c r="M30" s="176"/>
      <c r="N30" s="178"/>
      <c r="O30" s="178"/>
      <c r="P30" s="178"/>
      <c r="Q30" s="178"/>
      <c r="R30" s="177"/>
      <c r="S30" s="183"/>
      <c r="T30" s="178"/>
      <c r="U30" s="175"/>
      <c r="V30" s="175"/>
      <c r="W30" s="418"/>
      <c r="X30" s="450"/>
      <c r="Y30" s="452"/>
    </row>
    <row r="31" spans="2:29" ht="14.25" customHeight="1" x14ac:dyDescent="0.25">
      <c r="B31" s="189">
        <v>26</v>
      </c>
      <c r="C31" s="368"/>
      <c r="D31" s="369"/>
      <c r="E31" s="370"/>
      <c r="F31" s="419"/>
      <c r="G31" s="415"/>
      <c r="H31" s="371"/>
      <c r="I31" s="371"/>
      <c r="J31" s="371"/>
      <c r="K31" s="372"/>
      <c r="L31" s="371"/>
      <c r="M31" s="372"/>
      <c r="N31" s="369"/>
      <c r="O31" s="369"/>
      <c r="P31" s="369"/>
      <c r="Q31" s="369"/>
      <c r="R31" s="371"/>
      <c r="S31" s="182"/>
      <c r="T31" s="174"/>
      <c r="U31" s="171"/>
      <c r="V31" s="171"/>
      <c r="W31" s="417"/>
      <c r="X31" s="449"/>
      <c r="Y31" s="454"/>
    </row>
    <row r="32" spans="2:29" ht="14.25" customHeight="1" x14ac:dyDescent="0.25">
      <c r="B32" s="190">
        <v>27</v>
      </c>
      <c r="C32" s="183"/>
      <c r="D32" s="178"/>
      <c r="E32" s="175"/>
      <c r="F32" s="418"/>
      <c r="G32" s="414"/>
      <c r="H32" s="177"/>
      <c r="I32" s="177"/>
      <c r="J32" s="177"/>
      <c r="K32" s="176"/>
      <c r="L32" s="177"/>
      <c r="M32" s="176"/>
      <c r="N32" s="178"/>
      <c r="O32" s="178"/>
      <c r="P32" s="178"/>
      <c r="Q32" s="178"/>
      <c r="R32" s="177"/>
      <c r="S32" s="183"/>
      <c r="T32" s="178"/>
      <c r="U32" s="175"/>
      <c r="V32" s="175"/>
      <c r="W32" s="418"/>
      <c r="X32" s="450"/>
      <c r="Y32" s="452"/>
    </row>
    <row r="33" spans="2:36" ht="14.25" customHeight="1" x14ac:dyDescent="0.25">
      <c r="B33" s="189">
        <v>28</v>
      </c>
      <c r="C33" s="368"/>
      <c r="D33" s="369"/>
      <c r="E33" s="370"/>
      <c r="F33" s="419"/>
      <c r="G33" s="415"/>
      <c r="H33" s="371"/>
      <c r="I33" s="371"/>
      <c r="J33" s="371"/>
      <c r="K33" s="372"/>
      <c r="L33" s="371"/>
      <c r="M33" s="372"/>
      <c r="N33" s="369"/>
      <c r="O33" s="369"/>
      <c r="P33" s="369"/>
      <c r="Q33" s="369"/>
      <c r="R33" s="371"/>
      <c r="S33" s="182"/>
      <c r="T33" s="174"/>
      <c r="U33" s="171"/>
      <c r="V33" s="171"/>
      <c r="W33" s="417"/>
      <c r="X33" s="449"/>
      <c r="Y33" s="454"/>
    </row>
    <row r="34" spans="2:36" ht="14.25" customHeight="1" x14ac:dyDescent="0.25">
      <c r="B34" s="190">
        <v>29</v>
      </c>
      <c r="C34" s="183"/>
      <c r="D34" s="178"/>
      <c r="E34" s="175"/>
      <c r="F34" s="418"/>
      <c r="G34" s="414"/>
      <c r="H34" s="177"/>
      <c r="I34" s="177"/>
      <c r="J34" s="177"/>
      <c r="K34" s="176"/>
      <c r="L34" s="177"/>
      <c r="M34" s="176"/>
      <c r="N34" s="178"/>
      <c r="O34" s="178"/>
      <c r="P34" s="178"/>
      <c r="Q34" s="178"/>
      <c r="R34" s="177"/>
      <c r="S34" s="183"/>
      <c r="T34" s="178"/>
      <c r="U34" s="175"/>
      <c r="V34" s="175"/>
      <c r="W34" s="418"/>
      <c r="X34" s="450"/>
      <c r="Y34" s="452"/>
    </row>
    <row r="35" spans="2:36" ht="14.25" customHeight="1" thickBot="1" x14ac:dyDescent="0.3">
      <c r="B35" s="374">
        <v>30</v>
      </c>
      <c r="C35" s="368"/>
      <c r="D35" s="369"/>
      <c r="E35" s="370"/>
      <c r="F35" s="420"/>
      <c r="G35" s="415"/>
      <c r="H35" s="371"/>
      <c r="I35" s="371"/>
      <c r="J35" s="371"/>
      <c r="K35" s="372"/>
      <c r="L35" s="371"/>
      <c r="M35" s="372"/>
      <c r="N35" s="369"/>
      <c r="O35" s="369"/>
      <c r="P35" s="369"/>
      <c r="Q35" s="369"/>
      <c r="R35" s="371"/>
      <c r="S35" s="182"/>
      <c r="T35" s="174"/>
      <c r="U35" s="171"/>
      <c r="V35" s="171"/>
      <c r="W35" s="417"/>
      <c r="X35" s="449"/>
      <c r="Y35" s="454"/>
    </row>
    <row r="36" spans="2:36" ht="14.25" customHeight="1" thickBot="1" x14ac:dyDescent="0.3">
      <c r="C36" s="4">
        <f t="shared" ref="C36:V36" si="0">SUM(C6:C35)</f>
        <v>0</v>
      </c>
      <c r="D36" s="4">
        <f t="shared" si="0"/>
        <v>0</v>
      </c>
      <c r="E36" s="49">
        <f t="shared" si="0"/>
        <v>0</v>
      </c>
      <c r="F36" s="4">
        <f t="shared" si="0"/>
        <v>0</v>
      </c>
      <c r="G36" s="4">
        <f t="shared" si="0"/>
        <v>0</v>
      </c>
      <c r="H36" s="4">
        <f t="shared" si="0"/>
        <v>0</v>
      </c>
      <c r="I36" s="4">
        <f t="shared" si="0"/>
        <v>0</v>
      </c>
      <c r="J36" s="49">
        <f t="shared" si="0"/>
        <v>0</v>
      </c>
      <c r="K36" s="4">
        <f t="shared" si="0"/>
        <v>0</v>
      </c>
      <c r="L36" s="234">
        <f t="shared" si="0"/>
        <v>0</v>
      </c>
      <c r="M36" s="4">
        <f t="shared" si="0"/>
        <v>0</v>
      </c>
      <c r="N36" s="4">
        <f t="shared" si="0"/>
        <v>0</v>
      </c>
      <c r="O36" s="4">
        <f t="shared" si="0"/>
        <v>0</v>
      </c>
      <c r="P36" s="4">
        <f t="shared" si="0"/>
        <v>0</v>
      </c>
      <c r="Q36" s="4">
        <f t="shared" si="0"/>
        <v>0</v>
      </c>
      <c r="R36" s="4">
        <f t="shared" si="0"/>
        <v>0</v>
      </c>
      <c r="S36" s="4">
        <f t="shared" si="0"/>
        <v>0</v>
      </c>
      <c r="T36" s="4">
        <f t="shared" si="0"/>
        <v>0</v>
      </c>
      <c r="U36" s="4">
        <f t="shared" si="0"/>
        <v>0</v>
      </c>
      <c r="V36" s="373">
        <f t="shared" si="0"/>
        <v>0</v>
      </c>
      <c r="W36" s="447"/>
      <c r="X36" s="451"/>
      <c r="Y36" s="453"/>
    </row>
    <row r="37" spans="2:36" s="6" customFormat="1" ht="14.25" customHeight="1" thickBot="1" x14ac:dyDescent="0.3">
      <c r="B37" s="47"/>
      <c r="C37" s="2"/>
      <c r="D37" s="2"/>
      <c r="E37" s="5"/>
      <c r="F37" s="5"/>
      <c r="G37" s="5"/>
      <c r="H37" s="5"/>
      <c r="I37" s="5"/>
      <c r="J37" s="5"/>
      <c r="K37" s="5"/>
      <c r="L37" s="5"/>
      <c r="M37" s="3"/>
      <c r="N37" s="3"/>
      <c r="O37" s="7"/>
      <c r="P37" s="3"/>
      <c r="Q37" s="3"/>
      <c r="R37" s="3"/>
      <c r="S37" s="48"/>
      <c r="T37" s="48"/>
      <c r="U37" s="1"/>
      <c r="V37" s="5"/>
      <c r="W37" s="5"/>
      <c r="X37" s="5"/>
      <c r="Y37" s="7"/>
      <c r="Z37" s="5"/>
      <c r="AA37" s="1"/>
      <c r="AB37" s="5"/>
      <c r="AC37" s="5"/>
      <c r="AD37" s="5"/>
      <c r="AI37" s="461"/>
      <c r="AJ37" s="461"/>
    </row>
    <row r="38" spans="2:36" s="6" customFormat="1" ht="25.5" customHeight="1" thickBot="1" x14ac:dyDescent="0.3">
      <c r="B38" s="47"/>
      <c r="C38" s="529" t="s">
        <v>50</v>
      </c>
      <c r="D38" s="530"/>
      <c r="E38" s="530"/>
      <c r="F38" s="530"/>
      <c r="G38" s="531"/>
      <c r="H38" s="270">
        <f>C47+I44</f>
        <v>0</v>
      </c>
      <c r="I38" s="5"/>
      <c r="J38" s="5"/>
      <c r="K38" s="5"/>
      <c r="L38" s="5"/>
      <c r="M38" s="3"/>
      <c r="N38" s="3"/>
      <c r="O38" s="7"/>
      <c r="P38" s="5"/>
      <c r="Q38" s="5"/>
      <c r="R38" s="5"/>
      <c r="S38" s="5"/>
      <c r="T38" s="5"/>
      <c r="U38" s="5"/>
      <c r="V38" s="5"/>
      <c r="W38" s="5"/>
      <c r="X38" s="5"/>
      <c r="Y38" s="7"/>
      <c r="Z38" s="5"/>
      <c r="AA38" s="1"/>
      <c r="AB38" s="5"/>
      <c r="AC38" s="5"/>
      <c r="AD38" s="5"/>
      <c r="AI38" s="461"/>
      <c r="AJ38" s="461"/>
    </row>
    <row r="39" spans="2:36" s="11" customFormat="1" ht="57" customHeight="1" thickBot="1" x14ac:dyDescent="0.3">
      <c r="C39" s="573" t="s">
        <v>51</v>
      </c>
      <c r="D39" s="574"/>
      <c r="E39" s="574"/>
      <c r="F39" s="575"/>
      <c r="G39" s="502" t="s">
        <v>52</v>
      </c>
      <c r="H39" s="503"/>
      <c r="I39" s="504"/>
      <c r="S39" s="526" t="s">
        <v>46</v>
      </c>
      <c r="T39" s="527"/>
      <c r="U39" s="527"/>
      <c r="V39" s="527"/>
      <c r="W39" s="528"/>
      <c r="X39" s="1"/>
      <c r="Z39" s="473" t="s">
        <v>47</v>
      </c>
      <c r="AA39" s="474"/>
      <c r="AB39" s="474"/>
      <c r="AC39" s="475"/>
      <c r="AI39" s="423"/>
      <c r="AJ39" s="423"/>
    </row>
    <row r="40" spans="2:36" ht="18" customHeight="1" x14ac:dyDescent="0.25">
      <c r="C40" s="582"/>
      <c r="D40" s="583"/>
      <c r="E40" s="583"/>
      <c r="F40" s="584"/>
      <c r="G40" s="564" t="s">
        <v>43</v>
      </c>
      <c r="H40" s="565"/>
      <c r="I40" s="568"/>
      <c r="S40" s="476" t="s">
        <v>42</v>
      </c>
      <c r="T40" s="477"/>
      <c r="U40" s="477"/>
      <c r="V40" s="477"/>
      <c r="W40" s="364"/>
      <c r="Z40" s="478" t="s">
        <v>20</v>
      </c>
      <c r="AA40" s="479"/>
      <c r="AB40" s="480"/>
      <c r="AC40" s="484" t="s">
        <v>28</v>
      </c>
    </row>
    <row r="41" spans="2:36" ht="15.75" customHeight="1" x14ac:dyDescent="0.25">
      <c r="C41" s="582"/>
      <c r="D41" s="583"/>
      <c r="E41" s="583"/>
      <c r="F41" s="584"/>
      <c r="G41" s="566"/>
      <c r="H41" s="567"/>
      <c r="I41" s="568"/>
      <c r="S41" s="469" t="s">
        <v>12</v>
      </c>
      <c r="T41" s="470"/>
      <c r="U41" s="470"/>
      <c r="V41" s="470"/>
      <c r="W41" s="365"/>
      <c r="Z41" s="481"/>
      <c r="AA41" s="482"/>
      <c r="AB41" s="483"/>
      <c r="AC41" s="485"/>
    </row>
    <row r="42" spans="2:36" ht="18" customHeight="1" x14ac:dyDescent="0.25">
      <c r="C42" s="582"/>
      <c r="D42" s="583"/>
      <c r="E42" s="583"/>
      <c r="F42" s="584"/>
      <c r="G42" s="564" t="s">
        <v>49</v>
      </c>
      <c r="H42" s="565"/>
      <c r="I42" s="568"/>
      <c r="S42" s="469" t="s">
        <v>13</v>
      </c>
      <c r="T42" s="470"/>
      <c r="U42" s="470"/>
      <c r="V42" s="470"/>
      <c r="W42" s="366"/>
      <c r="Z42" s="466"/>
      <c r="AA42" s="467"/>
      <c r="AB42" s="468"/>
      <c r="AC42" s="58"/>
    </row>
    <row r="43" spans="2:36" ht="15.75" customHeight="1" x14ac:dyDescent="0.25">
      <c r="C43" s="582"/>
      <c r="D43" s="583"/>
      <c r="E43" s="583"/>
      <c r="F43" s="584"/>
      <c r="G43" s="566"/>
      <c r="H43" s="567"/>
      <c r="I43" s="568"/>
      <c r="S43" s="469" t="s">
        <v>14</v>
      </c>
      <c r="T43" s="470"/>
      <c r="U43" s="470"/>
      <c r="V43" s="470"/>
      <c r="W43" s="366"/>
      <c r="Z43" s="466"/>
      <c r="AA43" s="467"/>
      <c r="AB43" s="468"/>
      <c r="AC43" s="58"/>
    </row>
    <row r="44" spans="2:36" ht="14.25" customHeight="1" thickBot="1" x14ac:dyDescent="0.3">
      <c r="C44" s="582"/>
      <c r="D44" s="583"/>
      <c r="E44" s="583"/>
      <c r="F44" s="584"/>
      <c r="G44" s="267" t="s">
        <v>38</v>
      </c>
      <c r="H44" s="268"/>
      <c r="I44" s="50">
        <f>I40+I42</f>
        <v>0</v>
      </c>
      <c r="S44" s="471" t="s">
        <v>48</v>
      </c>
      <c r="T44" s="472"/>
      <c r="U44" s="472"/>
      <c r="V44" s="472"/>
      <c r="W44" s="367">
        <f>W40+W41+W42+W43</f>
        <v>0</v>
      </c>
      <c r="Z44" s="466"/>
      <c r="AA44" s="467"/>
      <c r="AB44" s="468"/>
      <c r="AC44" s="58"/>
    </row>
    <row r="45" spans="2:36" ht="14.25" customHeight="1" thickBot="1" x14ac:dyDescent="0.3">
      <c r="C45" s="582"/>
      <c r="D45" s="583"/>
      <c r="E45" s="583"/>
      <c r="F45" s="584"/>
      <c r="Z45" s="464" t="s">
        <v>38</v>
      </c>
      <c r="AA45" s="465"/>
      <c r="AB45" s="465"/>
      <c r="AC45" s="50">
        <f>SUM(AC42:AC44)</f>
        <v>0</v>
      </c>
    </row>
    <row r="46" spans="2:36" ht="14.25" customHeight="1" x14ac:dyDescent="0.25">
      <c r="C46" s="582"/>
      <c r="D46" s="583"/>
      <c r="E46" s="583"/>
      <c r="F46" s="584"/>
      <c r="G46" s="569" t="s">
        <v>32</v>
      </c>
      <c r="H46" s="585"/>
      <c r="I46" s="570"/>
      <c r="W46" s="6"/>
      <c r="X46" s="6"/>
    </row>
    <row r="47" spans="2:36" ht="14.25" customHeight="1" thickBot="1" x14ac:dyDescent="0.3">
      <c r="C47" s="576">
        <f>C40+C41+C42+C43+C44+C45+C46</f>
        <v>0</v>
      </c>
      <c r="D47" s="577"/>
      <c r="E47" s="577"/>
      <c r="F47" s="578"/>
      <c r="G47" s="579" t="s">
        <v>18</v>
      </c>
      <c r="H47" s="580"/>
      <c r="I47" s="581"/>
      <c r="W47" s="6"/>
      <c r="X47" s="6"/>
    </row>
    <row r="48" spans="2:36" ht="14.25" customHeight="1" thickBot="1" x14ac:dyDescent="0.3">
      <c r="G48" s="51" t="s">
        <v>16</v>
      </c>
      <c r="H48" s="269"/>
      <c r="W48" s="6"/>
      <c r="X48" s="6"/>
    </row>
    <row r="49" spans="7:24" ht="17.25" customHeight="1" thickBot="1" x14ac:dyDescent="0.3">
      <c r="G49" s="51" t="s">
        <v>213</v>
      </c>
      <c r="H49" s="59"/>
      <c r="W49" s="6"/>
      <c r="X49" s="6"/>
    </row>
    <row r="50" spans="7:24" ht="15" customHeight="1" x14ac:dyDescent="0.25">
      <c r="G50" s="569" t="s">
        <v>31</v>
      </c>
      <c r="H50" s="570"/>
      <c r="W50" s="6"/>
      <c r="X50" s="6"/>
    </row>
    <row r="51" spans="7:24" ht="15" customHeight="1" thickBot="1" x14ac:dyDescent="0.3">
      <c r="G51" s="571"/>
      <c r="H51" s="572"/>
      <c r="W51" s="6"/>
      <c r="X51" s="6"/>
    </row>
    <row r="52" spans="7:24" x14ac:dyDescent="0.25">
      <c r="G52" s="52" t="s">
        <v>11</v>
      </c>
      <c r="H52" s="52" t="s">
        <v>10</v>
      </c>
      <c r="W52" s="6"/>
      <c r="X52" s="6"/>
    </row>
    <row r="53" spans="7:24" ht="15.75" thickBot="1" x14ac:dyDescent="0.3">
      <c r="G53" s="53"/>
      <c r="H53" s="53"/>
      <c r="W53" s="6"/>
      <c r="X53" s="6"/>
    </row>
    <row r="54" spans="7:24" x14ac:dyDescent="0.25">
      <c r="G54" s="60"/>
      <c r="H54" s="63"/>
    </row>
    <row r="55" spans="7:24" x14ac:dyDescent="0.25">
      <c r="G55" s="61"/>
      <c r="H55" s="54"/>
    </row>
    <row r="56" spans="7:24" ht="15" customHeight="1" x14ac:dyDescent="0.25">
      <c r="G56" s="62"/>
      <c r="H56" s="55"/>
    </row>
    <row r="57" spans="7:24" x14ac:dyDescent="0.25">
      <c r="G57" s="61"/>
      <c r="H57" s="54"/>
    </row>
    <row r="58" spans="7:24" ht="15" customHeight="1" x14ac:dyDescent="0.25">
      <c r="G58" s="62"/>
      <c r="H58" s="55"/>
    </row>
    <row r="59" spans="7:24" x14ac:dyDescent="0.25">
      <c r="G59" s="61"/>
      <c r="H59" s="54"/>
    </row>
    <row r="60" spans="7:24" ht="15.75" customHeight="1" thickBot="1" x14ac:dyDescent="0.3">
      <c r="G60" s="62"/>
      <c r="H60" s="55"/>
    </row>
    <row r="61" spans="7:24" ht="26.25" customHeight="1" thickBot="1" x14ac:dyDescent="0.3">
      <c r="G61" s="4">
        <f>SUM(G54:G60)</f>
        <v>0</v>
      </c>
      <c r="H61" s="49">
        <f>SUM(H54:H60)</f>
        <v>0</v>
      </c>
    </row>
  </sheetData>
  <sheetProtection algorithmName="SHA-512" hashValue="FdVT+3dt160pFjKyas8wcfbqReo4cImPbT0dBU3JFyXzZ2qkUwesTwHOWICEHuUAaOjiyjEACB/i4dS4QlRVEw==" saltValue="1HavrQr9XX+NJKWgXbNShA==" spinCount="100000" sheet="1" objects="1" scenarios="1"/>
  <mergeCells count="75">
    <mergeCell ref="C2:E3"/>
    <mergeCell ref="F2:F5"/>
    <mergeCell ref="C1:L1"/>
    <mergeCell ref="G2:J3"/>
    <mergeCell ref="K2:K5"/>
    <mergeCell ref="L2:L5"/>
    <mergeCell ref="I4:J4"/>
    <mergeCell ref="B4:B5"/>
    <mergeCell ref="C4:C5"/>
    <mergeCell ref="D4:D5"/>
    <mergeCell ref="E4:E5"/>
    <mergeCell ref="G4:H4"/>
    <mergeCell ref="C41:F41"/>
    <mergeCell ref="C39:F39"/>
    <mergeCell ref="C40:F40"/>
    <mergeCell ref="C38:G38"/>
    <mergeCell ref="G39:I39"/>
    <mergeCell ref="G40:H41"/>
    <mergeCell ref="I40:I41"/>
    <mergeCell ref="C47:F47"/>
    <mergeCell ref="C45:F45"/>
    <mergeCell ref="C46:F46"/>
    <mergeCell ref="C44:F44"/>
    <mergeCell ref="C42:F42"/>
    <mergeCell ref="C43:F43"/>
    <mergeCell ref="Z9:AA9"/>
    <mergeCell ref="Z10:AA10"/>
    <mergeCell ref="G46:I46"/>
    <mergeCell ref="G47:I47"/>
    <mergeCell ref="Z17:AB17"/>
    <mergeCell ref="Z18:AB18"/>
    <mergeCell ref="Z21:AC21"/>
    <mergeCell ref="Z22:AB22"/>
    <mergeCell ref="Z23:AB23"/>
    <mergeCell ref="Z24:AB24"/>
    <mergeCell ref="Z25:AB25"/>
    <mergeCell ref="Z26:AB26"/>
    <mergeCell ref="Z39:AC39"/>
    <mergeCell ref="Z40:AB41"/>
    <mergeCell ref="Z44:AB44"/>
    <mergeCell ref="Z45:AB45"/>
    <mergeCell ref="G50:H51"/>
    <mergeCell ref="G42:H43"/>
    <mergeCell ref="I42:I43"/>
    <mergeCell ref="S1:U1"/>
    <mergeCell ref="M2:R3"/>
    <mergeCell ref="S2:V3"/>
    <mergeCell ref="T4:T5"/>
    <mergeCell ref="U4:U5"/>
    <mergeCell ref="V4:V5"/>
    <mergeCell ref="S4:S5"/>
    <mergeCell ref="S39:W39"/>
    <mergeCell ref="S44:V44"/>
    <mergeCell ref="S40:V40"/>
    <mergeCell ref="Z5:AB6"/>
    <mergeCell ref="AD5:AG5"/>
    <mergeCell ref="AD6:AE6"/>
    <mergeCell ref="AF6:AG6"/>
    <mergeCell ref="Z7:AA7"/>
    <mergeCell ref="AE7:AE8"/>
    <mergeCell ref="AF7:AF8"/>
    <mergeCell ref="AG7:AG8"/>
    <mergeCell ref="Z8:AA8"/>
    <mergeCell ref="AD7:AD8"/>
    <mergeCell ref="AD10:AF10"/>
    <mergeCell ref="Z13:AC13"/>
    <mergeCell ref="Z14:AB14"/>
    <mergeCell ref="Z15:AB15"/>
    <mergeCell ref="Z16:AB16"/>
    <mergeCell ref="AC40:AC41"/>
    <mergeCell ref="S41:V41"/>
    <mergeCell ref="S42:V42"/>
    <mergeCell ref="Z42:AB42"/>
    <mergeCell ref="S43:V43"/>
    <mergeCell ref="Z43:AB43"/>
  </mergeCells>
  <pageMargins left="0.7" right="0.7" top="0.75" bottom="0.75" header="0.3" footer="0.3"/>
  <pageSetup paperSize="9" scale="64" fitToHeight="0" orientation="landscape"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67AEB891-ED98-4E6A-87F2-337473C3D8A6}">
          <x14:formula1>
            <xm:f>Llistes!$D$11:$D$19</xm:f>
          </x14:formula1>
          <xm:sqref>X6:X35</xm:sqref>
        </x14:dataValidation>
        <x14:dataValidation type="list" allowBlank="1" showInputMessage="1" showErrorMessage="1" xr:uid="{7C3C7852-1F6D-46F2-97BE-38D7DD72D9B6}">
          <x14:formula1>
            <xm:f>'Usos Activitats Pròpies'!$G$1:$AA$1</xm:f>
          </x14:formula1>
          <xm:sqref>Y6:Y36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B1:AJ61"/>
  <sheetViews>
    <sheetView zoomScale="80" zoomScaleNormal="80" zoomScalePageLayoutView="85" workbookViewId="0">
      <selection activeCell="C6" sqref="C6"/>
    </sheetView>
  </sheetViews>
  <sheetFormatPr baseColWidth="10" defaultColWidth="7.5703125" defaultRowHeight="15" x14ac:dyDescent="0.25"/>
  <cols>
    <col min="1" max="1" width="1.7109375" style="1" customWidth="1"/>
    <col min="2" max="2" width="7.5703125" style="11"/>
    <col min="3" max="10" width="7.5703125" style="1"/>
    <col min="11" max="11" width="6.7109375" style="1" customWidth="1"/>
    <col min="12" max="12" width="6.140625" style="1" customWidth="1"/>
    <col min="13" max="22" width="7.5703125" style="1"/>
    <col min="23" max="23" width="9.5703125" style="1" customWidth="1"/>
    <col min="24" max="24" width="10.28515625" style="1" customWidth="1"/>
    <col min="25" max="25" width="12" style="1" customWidth="1"/>
    <col min="26" max="28" width="7.5703125" style="1"/>
    <col min="29" max="29" width="9.85546875" style="1" bestFit="1" customWidth="1"/>
    <col min="30" max="34" width="7.5703125" style="1"/>
    <col min="35" max="35" width="20.5703125" style="197" customWidth="1"/>
    <col min="36" max="36" width="22.28515625" style="197" customWidth="1"/>
    <col min="37" max="16384" width="7.5703125" style="1"/>
  </cols>
  <sheetData>
    <row r="1" spans="2:33" ht="26.25" customHeight="1" thickBot="1" x14ac:dyDescent="0.3">
      <c r="B1" s="12" t="str">
        <f>MensualSumatori!A1</f>
        <v>Gener</v>
      </c>
      <c r="C1" s="532" t="s">
        <v>45</v>
      </c>
      <c r="D1" s="533"/>
      <c r="E1" s="533"/>
      <c r="F1" s="533"/>
      <c r="G1" s="533"/>
      <c r="H1" s="533"/>
      <c r="I1" s="533"/>
      <c r="J1" s="533"/>
      <c r="K1" s="533"/>
      <c r="L1" s="534"/>
      <c r="S1" s="505" t="s">
        <v>190</v>
      </c>
      <c r="T1" s="506"/>
      <c r="U1" s="507"/>
      <c r="V1" s="279"/>
    </row>
    <row r="2" spans="2:33" ht="14.25" customHeight="1" x14ac:dyDescent="0.25">
      <c r="B2" s="12">
        <v>11</v>
      </c>
      <c r="C2" s="535" t="s">
        <v>1</v>
      </c>
      <c r="D2" s="536"/>
      <c r="E2" s="536"/>
      <c r="F2" s="592" t="s">
        <v>2</v>
      </c>
      <c r="G2" s="535" t="s">
        <v>24</v>
      </c>
      <c r="H2" s="536"/>
      <c r="I2" s="536"/>
      <c r="J2" s="537"/>
      <c r="K2" s="541" t="s">
        <v>169</v>
      </c>
      <c r="L2" s="541" t="s">
        <v>170</v>
      </c>
      <c r="M2" s="508" t="s">
        <v>0</v>
      </c>
      <c r="N2" s="509"/>
      <c r="O2" s="509"/>
      <c r="P2" s="509"/>
      <c r="Q2" s="509"/>
      <c r="R2" s="510"/>
      <c r="S2" s="514" t="s">
        <v>29</v>
      </c>
      <c r="T2" s="515"/>
      <c r="U2" s="515"/>
      <c r="V2" s="516"/>
      <c r="W2" s="274"/>
      <c r="X2" s="274"/>
    </row>
    <row r="3" spans="2:33" ht="14.25" customHeight="1" thickBot="1" x14ac:dyDescent="0.3">
      <c r="C3" s="538"/>
      <c r="D3" s="539"/>
      <c r="E3" s="539"/>
      <c r="F3" s="593"/>
      <c r="G3" s="538"/>
      <c r="H3" s="539"/>
      <c r="I3" s="539"/>
      <c r="J3" s="540"/>
      <c r="K3" s="542"/>
      <c r="L3" s="542"/>
      <c r="M3" s="511"/>
      <c r="N3" s="512"/>
      <c r="O3" s="512"/>
      <c r="P3" s="512"/>
      <c r="Q3" s="512"/>
      <c r="R3" s="513"/>
      <c r="S3" s="517"/>
      <c r="T3" s="518"/>
      <c r="U3" s="518"/>
      <c r="V3" s="519"/>
      <c r="W3" s="274"/>
      <c r="X3" s="274"/>
    </row>
    <row r="4" spans="2:33" ht="30.75" customHeight="1" thickBot="1" x14ac:dyDescent="0.3">
      <c r="B4" s="586" t="s">
        <v>17</v>
      </c>
      <c r="C4" s="588" t="s">
        <v>3</v>
      </c>
      <c r="D4" s="588" t="s">
        <v>4</v>
      </c>
      <c r="E4" s="590" t="s">
        <v>5</v>
      </c>
      <c r="F4" s="593"/>
      <c r="G4" s="544" t="s">
        <v>25</v>
      </c>
      <c r="H4" s="545"/>
      <c r="I4" s="544" t="s">
        <v>5</v>
      </c>
      <c r="J4" s="545"/>
      <c r="K4" s="542"/>
      <c r="L4" s="542"/>
      <c r="M4" s="44" t="s">
        <v>186</v>
      </c>
      <c r="N4" s="44" t="s">
        <v>187</v>
      </c>
      <c r="O4" s="45" t="s">
        <v>22</v>
      </c>
      <c r="P4" s="46" t="s">
        <v>23</v>
      </c>
      <c r="Q4" s="45" t="s">
        <v>188</v>
      </c>
      <c r="R4" s="46" t="s">
        <v>189</v>
      </c>
      <c r="S4" s="524" t="s">
        <v>6</v>
      </c>
      <c r="T4" s="520" t="s">
        <v>7</v>
      </c>
      <c r="U4" s="520" t="s">
        <v>8</v>
      </c>
      <c r="V4" s="522" t="s">
        <v>9</v>
      </c>
      <c r="W4" s="274"/>
      <c r="X4" s="274"/>
    </row>
    <row r="5" spans="2:33" ht="36.75" customHeight="1" thickBot="1" x14ac:dyDescent="0.3">
      <c r="B5" s="587"/>
      <c r="C5" s="589"/>
      <c r="D5" s="589"/>
      <c r="E5" s="591"/>
      <c r="F5" s="594"/>
      <c r="G5" s="265" t="s">
        <v>21</v>
      </c>
      <c r="H5" s="272" t="s">
        <v>26</v>
      </c>
      <c r="I5" s="266" t="s">
        <v>21</v>
      </c>
      <c r="J5" s="271" t="s">
        <v>26</v>
      </c>
      <c r="K5" s="543"/>
      <c r="L5" s="543"/>
      <c r="M5" s="20" t="s">
        <v>15</v>
      </c>
      <c r="N5" s="164" t="s">
        <v>15</v>
      </c>
      <c r="O5" s="21" t="s">
        <v>15</v>
      </c>
      <c r="P5" s="21" t="s">
        <v>15</v>
      </c>
      <c r="Q5" s="21" t="s">
        <v>15</v>
      </c>
      <c r="R5" s="21" t="s">
        <v>15</v>
      </c>
      <c r="S5" s="525"/>
      <c r="T5" s="521"/>
      <c r="U5" s="521"/>
      <c r="V5" s="523"/>
      <c r="W5" s="278" t="s">
        <v>225</v>
      </c>
      <c r="X5" s="462" t="s">
        <v>222</v>
      </c>
      <c r="Y5" s="463" t="s">
        <v>250</v>
      </c>
      <c r="Z5" s="515" t="s">
        <v>44</v>
      </c>
      <c r="AA5" s="515"/>
      <c r="AB5" s="516"/>
      <c r="AD5" s="557" t="s">
        <v>184</v>
      </c>
      <c r="AE5" s="558"/>
      <c r="AF5" s="558"/>
      <c r="AG5" s="559"/>
    </row>
    <row r="6" spans="2:33" ht="14.25" customHeight="1" thickBot="1" x14ac:dyDescent="0.3">
      <c r="B6" s="188">
        <v>1</v>
      </c>
      <c r="C6" s="179"/>
      <c r="D6" s="180"/>
      <c r="E6" s="165"/>
      <c r="F6" s="416"/>
      <c r="G6" s="412"/>
      <c r="H6" s="166"/>
      <c r="I6" s="166"/>
      <c r="J6" s="166"/>
      <c r="K6" s="167"/>
      <c r="L6" s="170"/>
      <c r="M6" s="167"/>
      <c r="N6" s="168"/>
      <c r="O6" s="168"/>
      <c r="P6" s="168"/>
      <c r="Q6" s="168"/>
      <c r="R6" s="170"/>
      <c r="S6" s="181"/>
      <c r="T6" s="168"/>
      <c r="U6" s="169"/>
      <c r="V6" s="169"/>
      <c r="W6" s="446"/>
      <c r="X6" s="448"/>
      <c r="Y6" s="452"/>
      <c r="Z6" s="555"/>
      <c r="AA6" s="555"/>
      <c r="AB6" s="556"/>
      <c r="AD6" s="544" t="s">
        <v>25</v>
      </c>
      <c r="AE6" s="545"/>
      <c r="AF6" s="544" t="s">
        <v>5</v>
      </c>
      <c r="AG6" s="545"/>
    </row>
    <row r="7" spans="2:33" ht="14.25" customHeight="1" x14ac:dyDescent="0.25">
      <c r="B7" s="189">
        <v>2</v>
      </c>
      <c r="C7" s="182"/>
      <c r="D7" s="174"/>
      <c r="E7" s="171"/>
      <c r="F7" s="417"/>
      <c r="G7" s="413"/>
      <c r="H7" s="173"/>
      <c r="I7" s="173"/>
      <c r="J7" s="173"/>
      <c r="K7" s="172"/>
      <c r="L7" s="173"/>
      <c r="M7" s="172"/>
      <c r="N7" s="174"/>
      <c r="O7" s="174"/>
      <c r="P7" s="174"/>
      <c r="Q7" s="174"/>
      <c r="R7" s="173"/>
      <c r="S7" s="182"/>
      <c r="T7" s="174"/>
      <c r="U7" s="171"/>
      <c r="V7" s="171"/>
      <c r="W7" s="417"/>
      <c r="X7" s="449"/>
      <c r="Y7" s="454"/>
      <c r="Z7" s="486" t="s">
        <v>6</v>
      </c>
      <c r="AA7" s="487"/>
      <c r="AB7" s="56"/>
      <c r="AD7" s="493" t="s">
        <v>21</v>
      </c>
      <c r="AE7" s="560" t="s">
        <v>26</v>
      </c>
      <c r="AF7" s="493" t="s">
        <v>21</v>
      </c>
      <c r="AG7" s="560" t="s">
        <v>26</v>
      </c>
    </row>
    <row r="8" spans="2:33" ht="14.25" customHeight="1" thickBot="1" x14ac:dyDescent="0.3">
      <c r="B8" s="190">
        <v>3</v>
      </c>
      <c r="C8" s="183"/>
      <c r="D8" s="178"/>
      <c r="E8" s="175"/>
      <c r="F8" s="418"/>
      <c r="G8" s="414"/>
      <c r="H8" s="177"/>
      <c r="I8" s="177"/>
      <c r="J8" s="177"/>
      <c r="K8" s="176"/>
      <c r="L8" s="177"/>
      <c r="M8" s="176"/>
      <c r="N8" s="178"/>
      <c r="O8" s="178"/>
      <c r="P8" s="178"/>
      <c r="Q8" s="178"/>
      <c r="R8" s="177"/>
      <c r="S8" s="183"/>
      <c r="T8" s="178"/>
      <c r="U8" s="175"/>
      <c r="V8" s="175"/>
      <c r="W8" s="418"/>
      <c r="X8" s="450"/>
      <c r="Y8" s="452"/>
      <c r="Z8" s="562" t="s">
        <v>7</v>
      </c>
      <c r="AA8" s="563"/>
      <c r="AB8" s="56"/>
      <c r="AD8" s="494"/>
      <c r="AE8" s="561"/>
      <c r="AF8" s="494"/>
      <c r="AG8" s="561"/>
    </row>
    <row r="9" spans="2:33" ht="14.25" customHeight="1" thickBot="1" x14ac:dyDescent="0.3">
      <c r="B9" s="189">
        <v>4</v>
      </c>
      <c r="C9" s="182"/>
      <c r="D9" s="174"/>
      <c r="E9" s="171"/>
      <c r="F9" s="417"/>
      <c r="G9" s="413"/>
      <c r="H9" s="173"/>
      <c r="I9" s="173"/>
      <c r="J9" s="173"/>
      <c r="K9" s="172"/>
      <c r="L9" s="173"/>
      <c r="M9" s="172"/>
      <c r="N9" s="174"/>
      <c r="O9" s="174"/>
      <c r="P9" s="174"/>
      <c r="Q9" s="174"/>
      <c r="R9" s="173"/>
      <c r="S9" s="182"/>
      <c r="T9" s="174"/>
      <c r="U9" s="171"/>
      <c r="V9" s="171"/>
      <c r="W9" s="417"/>
      <c r="X9" s="449"/>
      <c r="Y9" s="454"/>
      <c r="Z9" s="486" t="s">
        <v>8</v>
      </c>
      <c r="AA9" s="487"/>
      <c r="AB9" s="56"/>
      <c r="AD9" s="273">
        <f>COUNTIFS(G6:G35,"&gt;4")</f>
        <v>0</v>
      </c>
      <c r="AE9" s="273">
        <f>COUNTIFS(H6:H35,"&gt;4")</f>
        <v>0</v>
      </c>
      <c r="AF9" s="273">
        <f>COUNTIFS(I6:I35,"&gt;4")</f>
        <v>0</v>
      </c>
      <c r="AG9" s="273">
        <f>COUNTIFS(J6:J35,"&gt;4")</f>
        <v>0</v>
      </c>
    </row>
    <row r="10" spans="2:33" ht="14.25" customHeight="1" thickBot="1" x14ac:dyDescent="0.3">
      <c r="B10" s="190">
        <v>5</v>
      </c>
      <c r="C10" s="183"/>
      <c r="D10" s="178"/>
      <c r="E10" s="175"/>
      <c r="F10" s="418"/>
      <c r="G10" s="414"/>
      <c r="H10" s="177"/>
      <c r="I10" s="177"/>
      <c r="J10" s="177"/>
      <c r="K10" s="176"/>
      <c r="L10" s="177"/>
      <c r="M10" s="176"/>
      <c r="N10" s="178"/>
      <c r="O10" s="178"/>
      <c r="P10" s="178"/>
      <c r="Q10" s="178"/>
      <c r="R10" s="177"/>
      <c r="S10" s="183"/>
      <c r="T10" s="178"/>
      <c r="U10" s="175"/>
      <c r="V10" s="175"/>
      <c r="W10" s="418"/>
      <c r="X10" s="450"/>
      <c r="Y10" s="452"/>
      <c r="Z10" s="488" t="s">
        <v>9</v>
      </c>
      <c r="AA10" s="489"/>
      <c r="AB10" s="57"/>
      <c r="AD10" s="490" t="s">
        <v>185</v>
      </c>
      <c r="AE10" s="491"/>
      <c r="AF10" s="492"/>
      <c r="AG10" s="273">
        <f>AD9+AE9+AF9+AG9</f>
        <v>0</v>
      </c>
    </row>
    <row r="11" spans="2:33" ht="14.25" customHeight="1" x14ac:dyDescent="0.25">
      <c r="B11" s="189">
        <v>6</v>
      </c>
      <c r="C11" s="182"/>
      <c r="D11" s="174"/>
      <c r="E11" s="171"/>
      <c r="F11" s="417"/>
      <c r="G11" s="413"/>
      <c r="H11" s="173"/>
      <c r="I11" s="173"/>
      <c r="J11" s="173"/>
      <c r="K11" s="172"/>
      <c r="L11" s="173"/>
      <c r="M11" s="172"/>
      <c r="N11" s="174"/>
      <c r="O11" s="174"/>
      <c r="P11" s="174"/>
      <c r="Q11" s="174"/>
      <c r="R11" s="173"/>
      <c r="S11" s="182"/>
      <c r="T11" s="174"/>
      <c r="U11" s="171"/>
      <c r="V11" s="171"/>
      <c r="W11" s="417"/>
      <c r="X11" s="449"/>
      <c r="Y11" s="454"/>
    </row>
    <row r="12" spans="2:33" ht="14.25" customHeight="1" thickBot="1" x14ac:dyDescent="0.3">
      <c r="B12" s="190">
        <v>7</v>
      </c>
      <c r="C12" s="183"/>
      <c r="D12" s="178"/>
      <c r="E12" s="175"/>
      <c r="F12" s="418"/>
      <c r="G12" s="414"/>
      <c r="H12" s="177"/>
      <c r="I12" s="177"/>
      <c r="J12" s="177"/>
      <c r="K12" s="176"/>
      <c r="L12" s="177"/>
      <c r="M12" s="176"/>
      <c r="N12" s="178"/>
      <c r="O12" s="178"/>
      <c r="P12" s="178"/>
      <c r="Q12" s="178"/>
      <c r="R12" s="177"/>
      <c r="S12" s="183"/>
      <c r="T12" s="178"/>
      <c r="U12" s="175"/>
      <c r="V12" s="175"/>
      <c r="W12" s="418"/>
      <c r="X12" s="450"/>
      <c r="Y12" s="452"/>
    </row>
    <row r="13" spans="2:33" ht="14.25" customHeight="1" x14ac:dyDescent="0.25">
      <c r="B13" s="189">
        <v>8</v>
      </c>
      <c r="C13" s="182"/>
      <c r="D13" s="174"/>
      <c r="E13" s="171"/>
      <c r="F13" s="417"/>
      <c r="G13" s="413"/>
      <c r="H13" s="173"/>
      <c r="I13" s="173"/>
      <c r="J13" s="173"/>
      <c r="K13" s="172"/>
      <c r="L13" s="173"/>
      <c r="M13" s="172"/>
      <c r="N13" s="174"/>
      <c r="O13" s="174"/>
      <c r="P13" s="174"/>
      <c r="Q13" s="174"/>
      <c r="R13" s="173"/>
      <c r="S13" s="182"/>
      <c r="T13" s="174"/>
      <c r="U13" s="171"/>
      <c r="V13" s="171"/>
      <c r="W13" s="417"/>
      <c r="X13" s="449"/>
      <c r="Y13" s="454"/>
      <c r="Z13" s="549" t="s">
        <v>128</v>
      </c>
      <c r="AA13" s="550"/>
      <c r="AB13" s="550"/>
      <c r="AC13" s="551"/>
    </row>
    <row r="14" spans="2:33" ht="14.25" customHeight="1" x14ac:dyDescent="0.25">
      <c r="B14" s="190">
        <v>9</v>
      </c>
      <c r="C14" s="183"/>
      <c r="D14" s="178"/>
      <c r="E14" s="175"/>
      <c r="F14" s="418"/>
      <c r="G14" s="414"/>
      <c r="H14" s="177"/>
      <c r="I14" s="177"/>
      <c r="J14" s="177"/>
      <c r="K14" s="176"/>
      <c r="L14" s="177"/>
      <c r="M14" s="176"/>
      <c r="N14" s="178"/>
      <c r="O14" s="178"/>
      <c r="P14" s="178"/>
      <c r="Q14" s="178"/>
      <c r="R14" s="177"/>
      <c r="S14" s="183"/>
      <c r="T14" s="178"/>
      <c r="U14" s="175"/>
      <c r="V14" s="175"/>
      <c r="W14" s="418"/>
      <c r="X14" s="450"/>
      <c r="Y14" s="452"/>
      <c r="Z14" s="552" t="s">
        <v>129</v>
      </c>
      <c r="AA14" s="553"/>
      <c r="AB14" s="553"/>
      <c r="AC14" s="163">
        <f>C36+D36+E36+F36+G36+H36+I36+J36</f>
        <v>0</v>
      </c>
    </row>
    <row r="15" spans="2:33" ht="14.25" customHeight="1" x14ac:dyDescent="0.25">
      <c r="B15" s="189">
        <v>10</v>
      </c>
      <c r="C15" s="182"/>
      <c r="D15" s="174"/>
      <c r="E15" s="171"/>
      <c r="F15" s="417"/>
      <c r="G15" s="413"/>
      <c r="H15" s="173"/>
      <c r="I15" s="173"/>
      <c r="J15" s="173"/>
      <c r="K15" s="172"/>
      <c r="L15" s="173"/>
      <c r="M15" s="172"/>
      <c r="N15" s="174"/>
      <c r="O15" s="174"/>
      <c r="P15" s="174"/>
      <c r="Q15" s="174"/>
      <c r="R15" s="173"/>
      <c r="S15" s="182"/>
      <c r="T15" s="174"/>
      <c r="U15" s="171"/>
      <c r="V15" s="171"/>
      <c r="W15" s="417"/>
      <c r="X15" s="449"/>
      <c r="Y15" s="454"/>
      <c r="Z15" s="552" t="s">
        <v>130</v>
      </c>
      <c r="AA15" s="553"/>
      <c r="AB15" s="553"/>
      <c r="AC15" s="163">
        <f>H38</f>
        <v>0</v>
      </c>
    </row>
    <row r="16" spans="2:33" ht="14.25" customHeight="1" x14ac:dyDescent="0.25">
      <c r="B16" s="190">
        <v>11</v>
      </c>
      <c r="C16" s="183"/>
      <c r="D16" s="178"/>
      <c r="E16" s="175"/>
      <c r="F16" s="418"/>
      <c r="G16" s="414"/>
      <c r="H16" s="177"/>
      <c r="I16" s="177"/>
      <c r="J16" s="177"/>
      <c r="K16" s="176"/>
      <c r="L16" s="177"/>
      <c r="M16" s="176"/>
      <c r="N16" s="178"/>
      <c r="O16" s="178"/>
      <c r="P16" s="178"/>
      <c r="Q16" s="178"/>
      <c r="R16" s="177"/>
      <c r="S16" s="183"/>
      <c r="T16" s="178"/>
      <c r="U16" s="175"/>
      <c r="V16" s="175"/>
      <c r="W16" s="418"/>
      <c r="X16" s="450"/>
      <c r="Y16" s="452"/>
      <c r="Z16" s="552" t="s">
        <v>99</v>
      </c>
      <c r="AA16" s="553"/>
      <c r="AB16" s="553"/>
      <c r="AC16" s="163">
        <f>W44</f>
        <v>0</v>
      </c>
    </row>
    <row r="17" spans="2:29" ht="14.25" customHeight="1" x14ac:dyDescent="0.25">
      <c r="B17" s="189">
        <v>12</v>
      </c>
      <c r="C17" s="182"/>
      <c r="D17" s="174"/>
      <c r="E17" s="171"/>
      <c r="F17" s="417"/>
      <c r="G17" s="413"/>
      <c r="H17" s="173"/>
      <c r="I17" s="173"/>
      <c r="J17" s="173"/>
      <c r="K17" s="172"/>
      <c r="L17" s="173"/>
      <c r="M17" s="172"/>
      <c r="N17" s="174"/>
      <c r="O17" s="174"/>
      <c r="P17" s="174"/>
      <c r="Q17" s="174"/>
      <c r="R17" s="173"/>
      <c r="S17" s="182"/>
      <c r="T17" s="174"/>
      <c r="U17" s="171"/>
      <c r="V17" s="171"/>
      <c r="W17" s="417"/>
      <c r="X17" s="449"/>
      <c r="Y17" s="454"/>
      <c r="Z17" s="554" t="s">
        <v>192</v>
      </c>
      <c r="AA17" s="554"/>
      <c r="AB17" s="552"/>
      <c r="AC17" s="163">
        <f>AC45</f>
        <v>0</v>
      </c>
    </row>
    <row r="18" spans="2:29" ht="14.25" customHeight="1" thickBot="1" x14ac:dyDescent="0.3">
      <c r="B18" s="190">
        <v>13</v>
      </c>
      <c r="C18" s="183"/>
      <c r="D18" s="178"/>
      <c r="E18" s="175"/>
      <c r="F18" s="418"/>
      <c r="G18" s="414"/>
      <c r="H18" s="177"/>
      <c r="I18" s="177"/>
      <c r="J18" s="177"/>
      <c r="K18" s="176"/>
      <c r="L18" s="177"/>
      <c r="M18" s="176"/>
      <c r="N18" s="178"/>
      <c r="O18" s="178"/>
      <c r="P18" s="178"/>
      <c r="Q18" s="178"/>
      <c r="R18" s="177"/>
      <c r="S18" s="183"/>
      <c r="T18" s="178"/>
      <c r="U18" s="175"/>
      <c r="V18" s="175"/>
      <c r="W18" s="418"/>
      <c r="X18" s="450"/>
      <c r="Y18" s="452"/>
      <c r="Z18" s="497" t="s">
        <v>48</v>
      </c>
      <c r="AA18" s="498"/>
      <c r="AB18" s="498"/>
      <c r="AC18" s="162">
        <f>AC14+AC15+AC16+AC17</f>
        <v>0</v>
      </c>
    </row>
    <row r="19" spans="2:29" ht="14.25" customHeight="1" x14ac:dyDescent="0.25">
      <c r="B19" s="189">
        <v>14</v>
      </c>
      <c r="C19" s="182"/>
      <c r="D19" s="174"/>
      <c r="E19" s="171"/>
      <c r="F19" s="417"/>
      <c r="G19" s="413"/>
      <c r="H19" s="173"/>
      <c r="I19" s="173"/>
      <c r="J19" s="173"/>
      <c r="K19" s="172"/>
      <c r="L19" s="173"/>
      <c r="M19" s="172"/>
      <c r="N19" s="174"/>
      <c r="O19" s="174"/>
      <c r="P19" s="174"/>
      <c r="Q19" s="174"/>
      <c r="R19" s="173"/>
      <c r="S19" s="182"/>
      <c r="T19" s="174"/>
      <c r="U19" s="171"/>
      <c r="V19" s="171"/>
      <c r="W19" s="417"/>
      <c r="X19" s="449"/>
      <c r="Y19" s="454"/>
    </row>
    <row r="20" spans="2:29" ht="14.25" customHeight="1" thickBot="1" x14ac:dyDescent="0.3">
      <c r="B20" s="190">
        <v>15</v>
      </c>
      <c r="C20" s="183"/>
      <c r="D20" s="178"/>
      <c r="E20" s="175"/>
      <c r="F20" s="418"/>
      <c r="G20" s="414"/>
      <c r="H20" s="177"/>
      <c r="I20" s="177"/>
      <c r="J20" s="177"/>
      <c r="K20" s="176"/>
      <c r="L20" s="177"/>
      <c r="M20" s="176"/>
      <c r="N20" s="178"/>
      <c r="O20" s="178"/>
      <c r="P20" s="178"/>
      <c r="Q20" s="178"/>
      <c r="R20" s="177"/>
      <c r="S20" s="183"/>
      <c r="T20" s="178"/>
      <c r="U20" s="175"/>
      <c r="V20" s="175"/>
      <c r="W20" s="418"/>
      <c r="X20" s="450"/>
      <c r="Y20" s="452"/>
    </row>
    <row r="21" spans="2:29" ht="14.25" customHeight="1" x14ac:dyDescent="0.25">
      <c r="B21" s="189">
        <v>16</v>
      </c>
      <c r="C21" s="182"/>
      <c r="D21" s="174"/>
      <c r="E21" s="171"/>
      <c r="F21" s="417"/>
      <c r="G21" s="413"/>
      <c r="H21" s="173"/>
      <c r="I21" s="173"/>
      <c r="J21" s="173"/>
      <c r="K21" s="172"/>
      <c r="L21" s="173"/>
      <c r="M21" s="172"/>
      <c r="N21" s="174"/>
      <c r="O21" s="174"/>
      <c r="P21" s="174"/>
      <c r="Q21" s="174"/>
      <c r="R21" s="173"/>
      <c r="S21" s="182"/>
      <c r="T21" s="174"/>
      <c r="U21" s="171"/>
      <c r="V21" s="171"/>
      <c r="W21" s="417"/>
      <c r="X21" s="449"/>
      <c r="Y21" s="454"/>
      <c r="Z21" s="499" t="s">
        <v>131</v>
      </c>
      <c r="AA21" s="500"/>
      <c r="AB21" s="500"/>
      <c r="AC21" s="501"/>
    </row>
    <row r="22" spans="2:29" ht="14.25" customHeight="1" x14ac:dyDescent="0.25">
      <c r="B22" s="190">
        <v>17</v>
      </c>
      <c r="C22" s="183"/>
      <c r="D22" s="178"/>
      <c r="E22" s="175"/>
      <c r="F22" s="418"/>
      <c r="G22" s="414"/>
      <c r="H22" s="177"/>
      <c r="I22" s="177"/>
      <c r="J22" s="177"/>
      <c r="K22" s="176"/>
      <c r="L22" s="177"/>
      <c r="M22" s="176"/>
      <c r="N22" s="178"/>
      <c r="O22" s="178"/>
      <c r="P22" s="178"/>
      <c r="Q22" s="178"/>
      <c r="R22" s="177"/>
      <c r="S22" s="183"/>
      <c r="T22" s="178"/>
      <c r="U22" s="175"/>
      <c r="V22" s="175"/>
      <c r="W22" s="418"/>
      <c r="X22" s="450"/>
      <c r="Y22" s="452"/>
      <c r="Z22" s="495" t="s">
        <v>133</v>
      </c>
      <c r="AA22" s="496"/>
      <c r="AB22" s="496"/>
      <c r="AC22" s="163">
        <f>M36+N36+O36+P36+Q36+R36</f>
        <v>0</v>
      </c>
    </row>
    <row r="23" spans="2:29" ht="14.25" customHeight="1" x14ac:dyDescent="0.25">
      <c r="B23" s="189">
        <v>18</v>
      </c>
      <c r="C23" s="182"/>
      <c r="D23" s="174"/>
      <c r="E23" s="171"/>
      <c r="F23" s="417"/>
      <c r="G23" s="413"/>
      <c r="H23" s="173"/>
      <c r="I23" s="173"/>
      <c r="J23" s="173"/>
      <c r="K23" s="172"/>
      <c r="L23" s="173"/>
      <c r="M23" s="172"/>
      <c r="N23" s="174"/>
      <c r="O23" s="174"/>
      <c r="P23" s="174"/>
      <c r="Q23" s="174"/>
      <c r="R23" s="173"/>
      <c r="S23" s="182"/>
      <c r="T23" s="174"/>
      <c r="U23" s="171"/>
      <c r="V23" s="171"/>
      <c r="W23" s="417"/>
      <c r="X23" s="449"/>
      <c r="Y23" s="454"/>
      <c r="Z23" s="495" t="s">
        <v>132</v>
      </c>
      <c r="AA23" s="496"/>
      <c r="AB23" s="496"/>
      <c r="AC23" s="163">
        <f>S36+T36+U36+V36</f>
        <v>0</v>
      </c>
    </row>
    <row r="24" spans="2:29" ht="14.25" customHeight="1" x14ac:dyDescent="0.25">
      <c r="B24" s="190">
        <v>19</v>
      </c>
      <c r="C24" s="183"/>
      <c r="D24" s="178"/>
      <c r="E24" s="175"/>
      <c r="F24" s="418"/>
      <c r="G24" s="414"/>
      <c r="H24" s="177"/>
      <c r="I24" s="177"/>
      <c r="J24" s="177"/>
      <c r="K24" s="176"/>
      <c r="L24" s="177"/>
      <c r="M24" s="176"/>
      <c r="N24" s="178"/>
      <c r="O24" s="178"/>
      <c r="P24" s="178"/>
      <c r="Q24" s="178"/>
      <c r="R24" s="177"/>
      <c r="S24" s="183"/>
      <c r="T24" s="178"/>
      <c r="U24" s="175"/>
      <c r="V24" s="175"/>
      <c r="W24" s="418"/>
      <c r="X24" s="450"/>
      <c r="Y24" s="452"/>
      <c r="Z24" s="546" t="s">
        <v>134</v>
      </c>
      <c r="AA24" s="546"/>
      <c r="AB24" s="495"/>
      <c r="AC24" s="163">
        <f>G61+H61</f>
        <v>0</v>
      </c>
    </row>
    <row r="25" spans="2:29" ht="14.25" customHeight="1" x14ac:dyDescent="0.25">
      <c r="B25" s="189">
        <v>20</v>
      </c>
      <c r="C25" s="182"/>
      <c r="D25" s="174"/>
      <c r="E25" s="171"/>
      <c r="F25" s="417"/>
      <c r="G25" s="413"/>
      <c r="H25" s="173"/>
      <c r="I25" s="173"/>
      <c r="J25" s="173"/>
      <c r="K25" s="172"/>
      <c r="L25" s="173"/>
      <c r="M25" s="172"/>
      <c r="N25" s="174"/>
      <c r="O25" s="174"/>
      <c r="P25" s="174"/>
      <c r="Q25" s="174"/>
      <c r="R25" s="173"/>
      <c r="S25" s="182"/>
      <c r="T25" s="174"/>
      <c r="U25" s="171"/>
      <c r="V25" s="171"/>
      <c r="W25" s="417"/>
      <c r="X25" s="449"/>
      <c r="Y25" s="454"/>
      <c r="Z25" s="546" t="s">
        <v>135</v>
      </c>
      <c r="AA25" s="546"/>
      <c r="AB25" s="495"/>
      <c r="AC25" s="163">
        <f>W44</f>
        <v>0</v>
      </c>
    </row>
    <row r="26" spans="2:29" ht="14.25" customHeight="1" thickBot="1" x14ac:dyDescent="0.3">
      <c r="B26" s="190">
        <v>21</v>
      </c>
      <c r="C26" s="183"/>
      <c r="D26" s="178"/>
      <c r="E26" s="175"/>
      <c r="F26" s="418"/>
      <c r="G26" s="414"/>
      <c r="H26" s="177"/>
      <c r="I26" s="177"/>
      <c r="J26" s="177"/>
      <c r="K26" s="176"/>
      <c r="L26" s="177"/>
      <c r="M26" s="176"/>
      <c r="N26" s="178"/>
      <c r="O26" s="178"/>
      <c r="P26" s="178"/>
      <c r="Q26" s="178"/>
      <c r="R26" s="177"/>
      <c r="S26" s="183"/>
      <c r="T26" s="178"/>
      <c r="U26" s="175"/>
      <c r="V26" s="175"/>
      <c r="W26" s="418"/>
      <c r="X26" s="450"/>
      <c r="Y26" s="452"/>
      <c r="Z26" s="547" t="s">
        <v>48</v>
      </c>
      <c r="AA26" s="548"/>
      <c r="AB26" s="548"/>
      <c r="AC26" s="162">
        <f>AC22+AC23+AC24+AC25</f>
        <v>0</v>
      </c>
    </row>
    <row r="27" spans="2:29" ht="14.25" customHeight="1" x14ac:dyDescent="0.25">
      <c r="B27" s="189">
        <v>22</v>
      </c>
      <c r="C27" s="182"/>
      <c r="D27" s="174"/>
      <c r="E27" s="171"/>
      <c r="F27" s="417"/>
      <c r="G27" s="413"/>
      <c r="H27" s="173"/>
      <c r="I27" s="173"/>
      <c r="J27" s="173"/>
      <c r="K27" s="172"/>
      <c r="L27" s="173"/>
      <c r="M27" s="172"/>
      <c r="N27" s="174"/>
      <c r="O27" s="174"/>
      <c r="P27" s="174"/>
      <c r="Q27" s="174"/>
      <c r="R27" s="173"/>
      <c r="S27" s="182"/>
      <c r="T27" s="174"/>
      <c r="U27" s="171"/>
      <c r="V27" s="171"/>
      <c r="W27" s="417"/>
      <c r="X27" s="449"/>
      <c r="Y27" s="454"/>
    </row>
    <row r="28" spans="2:29" ht="14.25" customHeight="1" x14ac:dyDescent="0.25">
      <c r="B28" s="190">
        <v>23</v>
      </c>
      <c r="C28" s="183"/>
      <c r="D28" s="178"/>
      <c r="E28" s="175"/>
      <c r="F28" s="418"/>
      <c r="G28" s="414"/>
      <c r="H28" s="177"/>
      <c r="I28" s="177"/>
      <c r="J28" s="177"/>
      <c r="K28" s="176"/>
      <c r="L28" s="177"/>
      <c r="M28" s="176"/>
      <c r="N28" s="178"/>
      <c r="O28" s="178"/>
      <c r="P28" s="178"/>
      <c r="Q28" s="178"/>
      <c r="R28" s="177"/>
      <c r="S28" s="183"/>
      <c r="T28" s="178"/>
      <c r="U28" s="175"/>
      <c r="V28" s="175"/>
      <c r="W28" s="418"/>
      <c r="X28" s="450"/>
      <c r="Y28" s="452"/>
    </row>
    <row r="29" spans="2:29" ht="14.25" customHeight="1" x14ac:dyDescent="0.25">
      <c r="B29" s="189">
        <v>24</v>
      </c>
      <c r="C29" s="368"/>
      <c r="D29" s="369"/>
      <c r="E29" s="370"/>
      <c r="F29" s="419"/>
      <c r="G29" s="415"/>
      <c r="H29" s="371"/>
      <c r="I29" s="371"/>
      <c r="J29" s="371"/>
      <c r="K29" s="372"/>
      <c r="L29" s="371"/>
      <c r="M29" s="372"/>
      <c r="N29" s="369"/>
      <c r="O29" s="369"/>
      <c r="P29" s="369"/>
      <c r="Q29" s="369"/>
      <c r="R29" s="371"/>
      <c r="S29" s="182"/>
      <c r="T29" s="174"/>
      <c r="U29" s="171"/>
      <c r="V29" s="171"/>
      <c r="W29" s="417"/>
      <c r="X29" s="449"/>
      <c r="Y29" s="454"/>
    </row>
    <row r="30" spans="2:29" ht="14.25" customHeight="1" x14ac:dyDescent="0.25">
      <c r="B30" s="190">
        <v>25</v>
      </c>
      <c r="C30" s="183"/>
      <c r="D30" s="178"/>
      <c r="E30" s="175"/>
      <c r="F30" s="418"/>
      <c r="G30" s="414"/>
      <c r="H30" s="177"/>
      <c r="I30" s="177"/>
      <c r="J30" s="177"/>
      <c r="K30" s="176"/>
      <c r="L30" s="177"/>
      <c r="M30" s="176"/>
      <c r="N30" s="178"/>
      <c r="O30" s="178"/>
      <c r="P30" s="178"/>
      <c r="Q30" s="178"/>
      <c r="R30" s="177"/>
      <c r="S30" s="183"/>
      <c r="T30" s="178"/>
      <c r="U30" s="175"/>
      <c r="V30" s="175"/>
      <c r="W30" s="418"/>
      <c r="X30" s="450"/>
      <c r="Y30" s="452"/>
    </row>
    <row r="31" spans="2:29" ht="14.25" customHeight="1" x14ac:dyDescent="0.25">
      <c r="B31" s="189">
        <v>26</v>
      </c>
      <c r="C31" s="368"/>
      <c r="D31" s="369"/>
      <c r="E31" s="370"/>
      <c r="F31" s="419"/>
      <c r="G31" s="415"/>
      <c r="H31" s="371"/>
      <c r="I31" s="371"/>
      <c r="J31" s="371"/>
      <c r="K31" s="372"/>
      <c r="L31" s="371"/>
      <c r="M31" s="372"/>
      <c r="N31" s="369"/>
      <c r="O31" s="369"/>
      <c r="P31" s="369"/>
      <c r="Q31" s="369"/>
      <c r="R31" s="371"/>
      <c r="S31" s="182"/>
      <c r="T31" s="174"/>
      <c r="U31" s="171"/>
      <c r="V31" s="171"/>
      <c r="W31" s="417"/>
      <c r="X31" s="449"/>
      <c r="Y31" s="454"/>
    </row>
    <row r="32" spans="2:29" ht="14.25" customHeight="1" x14ac:dyDescent="0.25">
      <c r="B32" s="190">
        <v>27</v>
      </c>
      <c r="C32" s="183"/>
      <c r="D32" s="178"/>
      <c r="E32" s="175"/>
      <c r="F32" s="418"/>
      <c r="G32" s="414"/>
      <c r="H32" s="177"/>
      <c r="I32" s="177"/>
      <c r="J32" s="177"/>
      <c r="K32" s="176"/>
      <c r="L32" s="177"/>
      <c r="M32" s="176"/>
      <c r="N32" s="178"/>
      <c r="O32" s="178"/>
      <c r="P32" s="178"/>
      <c r="Q32" s="178"/>
      <c r="R32" s="177"/>
      <c r="S32" s="183"/>
      <c r="T32" s="178"/>
      <c r="U32" s="175"/>
      <c r="V32" s="175"/>
      <c r="W32" s="418"/>
      <c r="X32" s="450"/>
      <c r="Y32" s="452"/>
    </row>
    <row r="33" spans="2:36" ht="14.25" customHeight="1" x14ac:dyDescent="0.25">
      <c r="B33" s="189">
        <v>28</v>
      </c>
      <c r="C33" s="368"/>
      <c r="D33" s="369"/>
      <c r="E33" s="370"/>
      <c r="F33" s="419"/>
      <c r="G33" s="415"/>
      <c r="H33" s="371"/>
      <c r="I33" s="371"/>
      <c r="J33" s="371"/>
      <c r="K33" s="372"/>
      <c r="L33" s="371"/>
      <c r="M33" s="372"/>
      <c r="N33" s="369"/>
      <c r="O33" s="369"/>
      <c r="P33" s="369"/>
      <c r="Q33" s="369"/>
      <c r="R33" s="371"/>
      <c r="S33" s="182"/>
      <c r="T33" s="174"/>
      <c r="U33" s="171"/>
      <c r="V33" s="171"/>
      <c r="W33" s="417"/>
      <c r="X33" s="449"/>
      <c r="Y33" s="454"/>
    </row>
    <row r="34" spans="2:36" ht="14.25" customHeight="1" x14ac:dyDescent="0.25">
      <c r="B34" s="190">
        <v>29</v>
      </c>
      <c r="C34" s="183"/>
      <c r="D34" s="178"/>
      <c r="E34" s="175"/>
      <c r="F34" s="418"/>
      <c r="G34" s="414"/>
      <c r="H34" s="177"/>
      <c r="I34" s="177"/>
      <c r="J34" s="177"/>
      <c r="K34" s="176"/>
      <c r="L34" s="177"/>
      <c r="M34" s="176"/>
      <c r="N34" s="178"/>
      <c r="O34" s="178"/>
      <c r="P34" s="178"/>
      <c r="Q34" s="178"/>
      <c r="R34" s="177"/>
      <c r="S34" s="183"/>
      <c r="T34" s="178"/>
      <c r="U34" s="175"/>
      <c r="V34" s="175"/>
      <c r="W34" s="418"/>
      <c r="X34" s="450"/>
      <c r="Y34" s="452"/>
    </row>
    <row r="35" spans="2:36" ht="14.25" customHeight="1" thickBot="1" x14ac:dyDescent="0.3">
      <c r="B35" s="374">
        <v>30</v>
      </c>
      <c r="C35" s="368"/>
      <c r="D35" s="369"/>
      <c r="E35" s="370"/>
      <c r="F35" s="420"/>
      <c r="G35" s="415"/>
      <c r="H35" s="371"/>
      <c r="I35" s="371"/>
      <c r="J35" s="371"/>
      <c r="K35" s="372"/>
      <c r="L35" s="371"/>
      <c r="M35" s="372"/>
      <c r="N35" s="369"/>
      <c r="O35" s="369"/>
      <c r="P35" s="369"/>
      <c r="Q35" s="369"/>
      <c r="R35" s="371"/>
      <c r="S35" s="182"/>
      <c r="T35" s="174"/>
      <c r="U35" s="171"/>
      <c r="V35" s="171"/>
      <c r="W35" s="417"/>
      <c r="X35" s="449"/>
      <c r="Y35" s="454"/>
    </row>
    <row r="36" spans="2:36" ht="14.25" customHeight="1" thickBot="1" x14ac:dyDescent="0.3">
      <c r="C36" s="4">
        <f t="shared" ref="C36:V36" si="0">SUM(C6:C35)</f>
        <v>0</v>
      </c>
      <c r="D36" s="4">
        <f t="shared" si="0"/>
        <v>0</v>
      </c>
      <c r="E36" s="49">
        <f t="shared" si="0"/>
        <v>0</v>
      </c>
      <c r="F36" s="4">
        <f t="shared" si="0"/>
        <v>0</v>
      </c>
      <c r="G36" s="4">
        <f t="shared" si="0"/>
        <v>0</v>
      </c>
      <c r="H36" s="4">
        <f t="shared" si="0"/>
        <v>0</v>
      </c>
      <c r="I36" s="4">
        <f t="shared" si="0"/>
        <v>0</v>
      </c>
      <c r="J36" s="49">
        <f t="shared" si="0"/>
        <v>0</v>
      </c>
      <c r="K36" s="4">
        <f t="shared" si="0"/>
        <v>0</v>
      </c>
      <c r="L36" s="234">
        <f t="shared" si="0"/>
        <v>0</v>
      </c>
      <c r="M36" s="4">
        <f t="shared" si="0"/>
        <v>0</v>
      </c>
      <c r="N36" s="4">
        <f t="shared" si="0"/>
        <v>0</v>
      </c>
      <c r="O36" s="4">
        <f t="shared" si="0"/>
        <v>0</v>
      </c>
      <c r="P36" s="4">
        <f t="shared" si="0"/>
        <v>0</v>
      </c>
      <c r="Q36" s="4">
        <f t="shared" si="0"/>
        <v>0</v>
      </c>
      <c r="R36" s="4">
        <f t="shared" si="0"/>
        <v>0</v>
      </c>
      <c r="S36" s="4">
        <f t="shared" si="0"/>
        <v>0</v>
      </c>
      <c r="T36" s="4">
        <f t="shared" si="0"/>
        <v>0</v>
      </c>
      <c r="U36" s="4">
        <f t="shared" si="0"/>
        <v>0</v>
      </c>
      <c r="V36" s="373">
        <f t="shared" si="0"/>
        <v>0</v>
      </c>
      <c r="W36" s="447"/>
      <c r="X36" s="451"/>
      <c r="Y36" s="453"/>
    </row>
    <row r="37" spans="2:36" s="6" customFormat="1" ht="14.25" customHeight="1" thickBot="1" x14ac:dyDescent="0.3">
      <c r="B37" s="47"/>
      <c r="C37" s="2"/>
      <c r="D37" s="2"/>
      <c r="E37" s="5"/>
      <c r="F37" s="5"/>
      <c r="G37" s="5"/>
      <c r="H37" s="5"/>
      <c r="I37" s="5"/>
      <c r="J37" s="5"/>
      <c r="K37" s="5"/>
      <c r="L37" s="5"/>
      <c r="M37" s="3"/>
      <c r="N37" s="3"/>
      <c r="O37" s="7"/>
      <c r="P37" s="3"/>
      <c r="Q37" s="3"/>
      <c r="R37" s="3"/>
      <c r="S37" s="48"/>
      <c r="T37" s="48"/>
      <c r="U37" s="1"/>
      <c r="V37" s="5"/>
      <c r="W37" s="5"/>
      <c r="X37" s="5"/>
      <c r="Y37" s="7"/>
      <c r="Z37" s="5"/>
      <c r="AA37" s="1"/>
      <c r="AB37" s="5"/>
      <c r="AC37" s="5"/>
      <c r="AD37" s="5"/>
      <c r="AI37" s="461"/>
      <c r="AJ37" s="461"/>
    </row>
    <row r="38" spans="2:36" s="6" customFormat="1" ht="25.5" customHeight="1" thickBot="1" x14ac:dyDescent="0.3">
      <c r="B38" s="47"/>
      <c r="C38" s="529" t="s">
        <v>50</v>
      </c>
      <c r="D38" s="530"/>
      <c r="E38" s="530"/>
      <c r="F38" s="530"/>
      <c r="G38" s="531"/>
      <c r="H38" s="270">
        <f>C47+I44</f>
        <v>0</v>
      </c>
      <c r="I38" s="5"/>
      <c r="J38" s="5"/>
      <c r="K38" s="5"/>
      <c r="L38" s="5"/>
      <c r="M38" s="3"/>
      <c r="N38" s="3"/>
      <c r="O38" s="7"/>
      <c r="P38" s="5"/>
      <c r="Q38" s="5"/>
      <c r="R38" s="5"/>
      <c r="S38" s="5"/>
      <c r="T38" s="5"/>
      <c r="U38" s="5"/>
      <c r="V38" s="5"/>
      <c r="W38" s="5"/>
      <c r="X38" s="5"/>
      <c r="Y38" s="7"/>
      <c r="Z38" s="5"/>
      <c r="AA38" s="1"/>
      <c r="AB38" s="5"/>
      <c r="AC38" s="5"/>
      <c r="AD38" s="5"/>
      <c r="AI38" s="461"/>
      <c r="AJ38" s="461"/>
    </row>
    <row r="39" spans="2:36" s="11" customFormat="1" ht="57" customHeight="1" thickBot="1" x14ac:dyDescent="0.3">
      <c r="C39" s="573" t="s">
        <v>51</v>
      </c>
      <c r="D39" s="574"/>
      <c r="E39" s="574"/>
      <c r="F39" s="575"/>
      <c r="G39" s="502" t="s">
        <v>52</v>
      </c>
      <c r="H39" s="503"/>
      <c r="I39" s="504"/>
      <c r="S39" s="526" t="s">
        <v>46</v>
      </c>
      <c r="T39" s="527"/>
      <c r="U39" s="527"/>
      <c r="V39" s="527"/>
      <c r="W39" s="528"/>
      <c r="X39" s="1"/>
      <c r="Z39" s="473" t="s">
        <v>47</v>
      </c>
      <c r="AA39" s="474"/>
      <c r="AB39" s="474"/>
      <c r="AC39" s="475"/>
      <c r="AI39" s="423"/>
      <c r="AJ39" s="423"/>
    </row>
    <row r="40" spans="2:36" ht="18" customHeight="1" x14ac:dyDescent="0.25">
      <c r="C40" s="582"/>
      <c r="D40" s="583"/>
      <c r="E40" s="583"/>
      <c r="F40" s="584"/>
      <c r="G40" s="564" t="s">
        <v>43</v>
      </c>
      <c r="H40" s="565"/>
      <c r="I40" s="568"/>
      <c r="S40" s="476" t="s">
        <v>42</v>
      </c>
      <c r="T40" s="477"/>
      <c r="U40" s="477"/>
      <c r="V40" s="477"/>
      <c r="W40" s="364"/>
      <c r="Z40" s="478" t="s">
        <v>20</v>
      </c>
      <c r="AA40" s="479"/>
      <c r="AB40" s="480"/>
      <c r="AC40" s="484" t="s">
        <v>28</v>
      </c>
    </row>
    <row r="41" spans="2:36" ht="15.75" customHeight="1" x14ac:dyDescent="0.25">
      <c r="C41" s="582"/>
      <c r="D41" s="583"/>
      <c r="E41" s="583"/>
      <c r="F41" s="584"/>
      <c r="G41" s="566"/>
      <c r="H41" s="567"/>
      <c r="I41" s="568"/>
      <c r="S41" s="469" t="s">
        <v>12</v>
      </c>
      <c r="T41" s="470"/>
      <c r="U41" s="470"/>
      <c r="V41" s="470"/>
      <c r="W41" s="365"/>
      <c r="Z41" s="481"/>
      <c r="AA41" s="482"/>
      <c r="AB41" s="483"/>
      <c r="AC41" s="485"/>
    </row>
    <row r="42" spans="2:36" ht="18" customHeight="1" x14ac:dyDescent="0.25">
      <c r="C42" s="582"/>
      <c r="D42" s="583"/>
      <c r="E42" s="583"/>
      <c r="F42" s="584"/>
      <c r="G42" s="564" t="s">
        <v>49</v>
      </c>
      <c r="H42" s="565"/>
      <c r="I42" s="568"/>
      <c r="S42" s="469" t="s">
        <v>13</v>
      </c>
      <c r="T42" s="470"/>
      <c r="U42" s="470"/>
      <c r="V42" s="470"/>
      <c r="W42" s="366"/>
      <c r="Z42" s="466"/>
      <c r="AA42" s="467"/>
      <c r="AB42" s="468"/>
      <c r="AC42" s="58"/>
    </row>
    <row r="43" spans="2:36" ht="15.75" customHeight="1" x14ac:dyDescent="0.25">
      <c r="C43" s="582"/>
      <c r="D43" s="583"/>
      <c r="E43" s="583"/>
      <c r="F43" s="584"/>
      <c r="G43" s="566"/>
      <c r="H43" s="567"/>
      <c r="I43" s="568"/>
      <c r="S43" s="469" t="s">
        <v>14</v>
      </c>
      <c r="T43" s="470"/>
      <c r="U43" s="470"/>
      <c r="V43" s="470"/>
      <c r="W43" s="366"/>
      <c r="Z43" s="466"/>
      <c r="AA43" s="467"/>
      <c r="AB43" s="468"/>
      <c r="AC43" s="58"/>
    </row>
    <row r="44" spans="2:36" ht="14.25" customHeight="1" thickBot="1" x14ac:dyDescent="0.3">
      <c r="C44" s="582"/>
      <c r="D44" s="583"/>
      <c r="E44" s="583"/>
      <c r="F44" s="584"/>
      <c r="G44" s="267" t="s">
        <v>38</v>
      </c>
      <c r="H44" s="268"/>
      <c r="I44" s="50">
        <f>I40+I42</f>
        <v>0</v>
      </c>
      <c r="S44" s="471" t="s">
        <v>48</v>
      </c>
      <c r="T44" s="472"/>
      <c r="U44" s="472"/>
      <c r="V44" s="472"/>
      <c r="W44" s="367">
        <f>W40+W41+W42+W43</f>
        <v>0</v>
      </c>
      <c r="Z44" s="466"/>
      <c r="AA44" s="467"/>
      <c r="AB44" s="468"/>
      <c r="AC44" s="58"/>
    </row>
    <row r="45" spans="2:36" ht="14.25" customHeight="1" thickBot="1" x14ac:dyDescent="0.3">
      <c r="C45" s="582"/>
      <c r="D45" s="583"/>
      <c r="E45" s="583"/>
      <c r="F45" s="584"/>
      <c r="Z45" s="464" t="s">
        <v>38</v>
      </c>
      <c r="AA45" s="465"/>
      <c r="AB45" s="465"/>
      <c r="AC45" s="50">
        <f>SUM(AC42:AC44)</f>
        <v>0</v>
      </c>
    </row>
    <row r="46" spans="2:36" ht="14.25" customHeight="1" x14ac:dyDescent="0.25">
      <c r="C46" s="582"/>
      <c r="D46" s="583"/>
      <c r="E46" s="583"/>
      <c r="F46" s="584"/>
      <c r="G46" s="569" t="s">
        <v>32</v>
      </c>
      <c r="H46" s="585"/>
      <c r="I46" s="570"/>
      <c r="W46" s="6"/>
      <c r="X46" s="6"/>
    </row>
    <row r="47" spans="2:36" ht="14.25" customHeight="1" thickBot="1" x14ac:dyDescent="0.3">
      <c r="C47" s="576">
        <f>C40+C41+C42+C43+C44+C45+C46</f>
        <v>0</v>
      </c>
      <c r="D47" s="577"/>
      <c r="E47" s="577"/>
      <c r="F47" s="578"/>
      <c r="G47" s="579" t="s">
        <v>18</v>
      </c>
      <c r="H47" s="580"/>
      <c r="I47" s="581"/>
      <c r="W47" s="6"/>
      <c r="X47" s="6"/>
    </row>
    <row r="48" spans="2:36" ht="14.25" customHeight="1" thickBot="1" x14ac:dyDescent="0.3">
      <c r="G48" s="51" t="s">
        <v>16</v>
      </c>
      <c r="H48" s="269"/>
      <c r="W48" s="6"/>
      <c r="X48" s="6"/>
    </row>
    <row r="49" spans="7:24" ht="17.25" customHeight="1" thickBot="1" x14ac:dyDescent="0.3">
      <c r="G49" s="51" t="s">
        <v>213</v>
      </c>
      <c r="H49" s="59"/>
      <c r="W49" s="6"/>
      <c r="X49" s="6"/>
    </row>
    <row r="50" spans="7:24" ht="15" customHeight="1" x14ac:dyDescent="0.25">
      <c r="G50" s="569" t="s">
        <v>31</v>
      </c>
      <c r="H50" s="570"/>
      <c r="W50" s="6"/>
      <c r="X50" s="6"/>
    </row>
    <row r="51" spans="7:24" ht="15" customHeight="1" thickBot="1" x14ac:dyDescent="0.3">
      <c r="G51" s="571"/>
      <c r="H51" s="572"/>
      <c r="W51" s="6"/>
      <c r="X51" s="6"/>
    </row>
    <row r="52" spans="7:24" x14ac:dyDescent="0.25">
      <c r="G52" s="52" t="s">
        <v>11</v>
      </c>
      <c r="H52" s="52" t="s">
        <v>10</v>
      </c>
      <c r="W52" s="6"/>
      <c r="X52" s="6"/>
    </row>
    <row r="53" spans="7:24" ht="15.75" thickBot="1" x14ac:dyDescent="0.3">
      <c r="G53" s="53"/>
      <c r="H53" s="53"/>
      <c r="W53" s="6"/>
      <c r="X53" s="6"/>
    </row>
    <row r="54" spans="7:24" x14ac:dyDescent="0.25">
      <c r="G54" s="60"/>
      <c r="H54" s="63"/>
    </row>
    <row r="55" spans="7:24" x14ac:dyDescent="0.25">
      <c r="G55" s="61"/>
      <c r="H55" s="54"/>
    </row>
    <row r="56" spans="7:24" ht="15" customHeight="1" x14ac:dyDescent="0.25">
      <c r="G56" s="62"/>
      <c r="H56" s="55"/>
    </row>
    <row r="57" spans="7:24" x14ac:dyDescent="0.25">
      <c r="G57" s="61"/>
      <c r="H57" s="54"/>
    </row>
    <row r="58" spans="7:24" ht="15" customHeight="1" x14ac:dyDescent="0.25">
      <c r="G58" s="62"/>
      <c r="H58" s="55"/>
    </row>
    <row r="59" spans="7:24" x14ac:dyDescent="0.25">
      <c r="G59" s="61"/>
      <c r="H59" s="54"/>
    </row>
    <row r="60" spans="7:24" ht="15.75" customHeight="1" thickBot="1" x14ac:dyDescent="0.3">
      <c r="G60" s="62"/>
      <c r="H60" s="55"/>
    </row>
    <row r="61" spans="7:24" ht="26.25" customHeight="1" thickBot="1" x14ac:dyDescent="0.3">
      <c r="G61" s="4">
        <f>SUM(G54:G60)</f>
        <v>0</v>
      </c>
      <c r="H61" s="49">
        <f>SUM(H54:H60)</f>
        <v>0</v>
      </c>
    </row>
  </sheetData>
  <sheetProtection algorithmName="SHA-512" hashValue="+VT8LMIGxuV0mvZom9v23Dm/Ff4f0wPI7LU6BsaxsRHiRFjI6OHnhSbPXz82+q8kovzWh2UdGJ5gp+OU+aEF+A==" saltValue="4InDEquxt5gHwDtGsQS+uw==" spinCount="100000" sheet="1" objects="1" scenarios="1"/>
  <mergeCells count="75">
    <mergeCell ref="C2:E3"/>
    <mergeCell ref="F2:F5"/>
    <mergeCell ref="C1:L1"/>
    <mergeCell ref="G2:J3"/>
    <mergeCell ref="K2:K5"/>
    <mergeCell ref="L2:L5"/>
    <mergeCell ref="I4:J4"/>
    <mergeCell ref="B4:B5"/>
    <mergeCell ref="C4:C5"/>
    <mergeCell ref="D4:D5"/>
    <mergeCell ref="E4:E5"/>
    <mergeCell ref="G4:H4"/>
    <mergeCell ref="C41:F41"/>
    <mergeCell ref="C39:F39"/>
    <mergeCell ref="C40:F40"/>
    <mergeCell ref="C38:G38"/>
    <mergeCell ref="G39:I39"/>
    <mergeCell ref="G40:H41"/>
    <mergeCell ref="I40:I41"/>
    <mergeCell ref="C47:F47"/>
    <mergeCell ref="C45:F45"/>
    <mergeCell ref="C46:F46"/>
    <mergeCell ref="C44:F44"/>
    <mergeCell ref="C42:F42"/>
    <mergeCell ref="C43:F43"/>
    <mergeCell ref="Z9:AA9"/>
    <mergeCell ref="Z10:AA10"/>
    <mergeCell ref="G46:I46"/>
    <mergeCell ref="G47:I47"/>
    <mergeCell ref="Z17:AB17"/>
    <mergeCell ref="Z18:AB18"/>
    <mergeCell ref="Z21:AC21"/>
    <mergeCell ref="Z22:AB22"/>
    <mergeCell ref="Z23:AB23"/>
    <mergeCell ref="Z24:AB24"/>
    <mergeCell ref="Z25:AB25"/>
    <mergeCell ref="Z26:AB26"/>
    <mergeCell ref="Z39:AC39"/>
    <mergeCell ref="Z40:AB41"/>
    <mergeCell ref="Z44:AB44"/>
    <mergeCell ref="Z45:AB45"/>
    <mergeCell ref="G50:H51"/>
    <mergeCell ref="G42:H43"/>
    <mergeCell ref="I42:I43"/>
    <mergeCell ref="S1:U1"/>
    <mergeCell ref="M2:R3"/>
    <mergeCell ref="S2:V3"/>
    <mergeCell ref="T4:T5"/>
    <mergeCell ref="U4:U5"/>
    <mergeCell ref="V4:V5"/>
    <mergeCell ref="S4:S5"/>
    <mergeCell ref="S39:W39"/>
    <mergeCell ref="S44:V44"/>
    <mergeCell ref="S40:V40"/>
    <mergeCell ref="Z5:AB6"/>
    <mergeCell ref="AD5:AG5"/>
    <mergeCell ref="AD6:AE6"/>
    <mergeCell ref="AF6:AG6"/>
    <mergeCell ref="Z7:AA7"/>
    <mergeCell ref="AE7:AE8"/>
    <mergeCell ref="AF7:AF8"/>
    <mergeCell ref="AG7:AG8"/>
    <mergeCell ref="Z8:AA8"/>
    <mergeCell ref="AD7:AD8"/>
    <mergeCell ref="AD10:AF10"/>
    <mergeCell ref="Z13:AC13"/>
    <mergeCell ref="Z14:AB14"/>
    <mergeCell ref="Z15:AB15"/>
    <mergeCell ref="Z16:AB16"/>
    <mergeCell ref="AC40:AC41"/>
    <mergeCell ref="S41:V41"/>
    <mergeCell ref="S42:V42"/>
    <mergeCell ref="Z42:AB42"/>
    <mergeCell ref="S43:V43"/>
    <mergeCell ref="Z43:AB43"/>
  </mergeCells>
  <pageMargins left="0.7" right="0.7" top="0.75" bottom="0.75" header="0.3" footer="0.3"/>
  <pageSetup paperSize="9" scale="64" fitToHeight="0" orientation="landscape"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63B9E452-DF87-42C2-97A0-6AF864826E51}">
          <x14:formula1>
            <xm:f>Llistes!$D$11:$D$19</xm:f>
          </x14:formula1>
          <xm:sqref>X6:X35</xm:sqref>
        </x14:dataValidation>
        <x14:dataValidation type="list" allowBlank="1" showInputMessage="1" showErrorMessage="1" xr:uid="{47D8BB1E-D970-4E90-BC7D-234B5C4DD3B8}">
          <x14:formula1>
            <xm:f>'Usos Activitats Pròpies'!$G$1:$AA$1</xm:f>
          </x14:formula1>
          <xm:sqref>Y6:Y36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B1:AJ61"/>
  <sheetViews>
    <sheetView zoomScale="80" zoomScaleNormal="80" zoomScalePageLayoutView="85" workbookViewId="0">
      <selection activeCell="C6" sqref="C6"/>
    </sheetView>
  </sheetViews>
  <sheetFormatPr baseColWidth="10" defaultColWidth="7.5703125" defaultRowHeight="15" x14ac:dyDescent="0.25"/>
  <cols>
    <col min="1" max="1" width="1.7109375" style="1" customWidth="1"/>
    <col min="2" max="2" width="7.5703125" style="11"/>
    <col min="3" max="10" width="7.5703125" style="1"/>
    <col min="11" max="11" width="6.7109375" style="1" customWidth="1"/>
    <col min="12" max="12" width="6.140625" style="1" customWidth="1"/>
    <col min="13" max="22" width="7.5703125" style="1"/>
    <col min="23" max="23" width="9.5703125" style="1" customWidth="1"/>
    <col min="24" max="24" width="10.28515625" style="1" customWidth="1"/>
    <col min="25" max="25" width="12" style="1" customWidth="1"/>
    <col min="26" max="28" width="7.5703125" style="1"/>
    <col min="29" max="29" width="9.85546875" style="1" bestFit="1" customWidth="1"/>
    <col min="30" max="34" width="7.5703125" style="1"/>
    <col min="35" max="35" width="20.5703125" style="197" customWidth="1"/>
    <col min="36" max="36" width="22.28515625" style="197" customWidth="1"/>
    <col min="37" max="16384" width="7.5703125" style="1"/>
  </cols>
  <sheetData>
    <row r="1" spans="2:33" ht="26.25" customHeight="1" thickBot="1" x14ac:dyDescent="0.3">
      <c r="B1" s="12" t="str">
        <f>MensualSumatori!A1</f>
        <v>Gener</v>
      </c>
      <c r="C1" s="532" t="s">
        <v>45</v>
      </c>
      <c r="D1" s="533"/>
      <c r="E1" s="533"/>
      <c r="F1" s="533"/>
      <c r="G1" s="533"/>
      <c r="H1" s="533"/>
      <c r="I1" s="533"/>
      <c r="J1" s="533"/>
      <c r="K1" s="533"/>
      <c r="L1" s="534"/>
      <c r="S1" s="505" t="s">
        <v>190</v>
      </c>
      <c r="T1" s="506"/>
      <c r="U1" s="507"/>
      <c r="V1" s="279"/>
    </row>
    <row r="2" spans="2:33" ht="14.25" customHeight="1" x14ac:dyDescent="0.25">
      <c r="B2" s="12">
        <v>12</v>
      </c>
      <c r="C2" s="535" t="s">
        <v>1</v>
      </c>
      <c r="D2" s="536"/>
      <c r="E2" s="536"/>
      <c r="F2" s="592" t="s">
        <v>2</v>
      </c>
      <c r="G2" s="535" t="s">
        <v>24</v>
      </c>
      <c r="H2" s="536"/>
      <c r="I2" s="536"/>
      <c r="J2" s="537"/>
      <c r="K2" s="541" t="s">
        <v>169</v>
      </c>
      <c r="L2" s="541" t="s">
        <v>170</v>
      </c>
      <c r="M2" s="508" t="s">
        <v>0</v>
      </c>
      <c r="N2" s="509"/>
      <c r="O2" s="509"/>
      <c r="P2" s="509"/>
      <c r="Q2" s="509"/>
      <c r="R2" s="510"/>
      <c r="S2" s="514" t="s">
        <v>29</v>
      </c>
      <c r="T2" s="515"/>
      <c r="U2" s="515"/>
      <c r="V2" s="516"/>
      <c r="W2" s="274"/>
      <c r="X2" s="274"/>
    </row>
    <row r="3" spans="2:33" ht="14.25" customHeight="1" thickBot="1" x14ac:dyDescent="0.3">
      <c r="C3" s="538"/>
      <c r="D3" s="539"/>
      <c r="E3" s="539"/>
      <c r="F3" s="593"/>
      <c r="G3" s="538"/>
      <c r="H3" s="539"/>
      <c r="I3" s="539"/>
      <c r="J3" s="540"/>
      <c r="K3" s="542"/>
      <c r="L3" s="542"/>
      <c r="M3" s="511"/>
      <c r="N3" s="512"/>
      <c r="O3" s="512"/>
      <c r="P3" s="512"/>
      <c r="Q3" s="512"/>
      <c r="R3" s="513"/>
      <c r="S3" s="517"/>
      <c r="T3" s="518"/>
      <c r="U3" s="518"/>
      <c r="V3" s="519"/>
      <c r="W3" s="274"/>
      <c r="X3" s="274"/>
    </row>
    <row r="4" spans="2:33" ht="30.75" customHeight="1" thickBot="1" x14ac:dyDescent="0.3">
      <c r="B4" s="586" t="s">
        <v>17</v>
      </c>
      <c r="C4" s="588" t="s">
        <v>3</v>
      </c>
      <c r="D4" s="588" t="s">
        <v>4</v>
      </c>
      <c r="E4" s="590" t="s">
        <v>5</v>
      </c>
      <c r="F4" s="593"/>
      <c r="G4" s="544" t="s">
        <v>25</v>
      </c>
      <c r="H4" s="545"/>
      <c r="I4" s="544" t="s">
        <v>5</v>
      </c>
      <c r="J4" s="545"/>
      <c r="K4" s="542"/>
      <c r="L4" s="542"/>
      <c r="M4" s="44" t="s">
        <v>186</v>
      </c>
      <c r="N4" s="44" t="s">
        <v>187</v>
      </c>
      <c r="O4" s="45" t="s">
        <v>22</v>
      </c>
      <c r="P4" s="46" t="s">
        <v>23</v>
      </c>
      <c r="Q4" s="45" t="s">
        <v>188</v>
      </c>
      <c r="R4" s="46" t="s">
        <v>189</v>
      </c>
      <c r="S4" s="524" t="s">
        <v>6</v>
      </c>
      <c r="T4" s="520" t="s">
        <v>7</v>
      </c>
      <c r="U4" s="520" t="s">
        <v>8</v>
      </c>
      <c r="V4" s="522" t="s">
        <v>9</v>
      </c>
      <c r="W4" s="274"/>
      <c r="X4" s="274"/>
    </row>
    <row r="5" spans="2:33" ht="36.75" customHeight="1" thickBot="1" x14ac:dyDescent="0.3">
      <c r="B5" s="587"/>
      <c r="C5" s="589"/>
      <c r="D5" s="589"/>
      <c r="E5" s="591"/>
      <c r="F5" s="594"/>
      <c r="G5" s="265" t="s">
        <v>21</v>
      </c>
      <c r="H5" s="272" t="s">
        <v>26</v>
      </c>
      <c r="I5" s="266" t="s">
        <v>21</v>
      </c>
      <c r="J5" s="271" t="s">
        <v>26</v>
      </c>
      <c r="K5" s="543"/>
      <c r="L5" s="543"/>
      <c r="M5" s="20" t="s">
        <v>15</v>
      </c>
      <c r="N5" s="164" t="s">
        <v>15</v>
      </c>
      <c r="O5" s="21" t="s">
        <v>15</v>
      </c>
      <c r="P5" s="21" t="s">
        <v>15</v>
      </c>
      <c r="Q5" s="21" t="s">
        <v>15</v>
      </c>
      <c r="R5" s="21" t="s">
        <v>15</v>
      </c>
      <c r="S5" s="525"/>
      <c r="T5" s="521"/>
      <c r="U5" s="521"/>
      <c r="V5" s="523"/>
      <c r="W5" s="278" t="s">
        <v>225</v>
      </c>
      <c r="X5" s="462" t="s">
        <v>222</v>
      </c>
      <c r="Y5" s="463" t="s">
        <v>250</v>
      </c>
      <c r="Z5" s="515" t="s">
        <v>44</v>
      </c>
      <c r="AA5" s="515"/>
      <c r="AB5" s="516"/>
      <c r="AD5" s="557" t="s">
        <v>184</v>
      </c>
      <c r="AE5" s="558"/>
      <c r="AF5" s="558"/>
      <c r="AG5" s="559"/>
    </row>
    <row r="6" spans="2:33" ht="14.25" customHeight="1" thickBot="1" x14ac:dyDescent="0.3">
      <c r="B6" s="188">
        <v>1</v>
      </c>
      <c r="C6" s="179"/>
      <c r="D6" s="180"/>
      <c r="E6" s="165"/>
      <c r="F6" s="416"/>
      <c r="G6" s="412"/>
      <c r="H6" s="166"/>
      <c r="I6" s="166"/>
      <c r="J6" s="166"/>
      <c r="K6" s="167"/>
      <c r="L6" s="170"/>
      <c r="M6" s="167"/>
      <c r="N6" s="168"/>
      <c r="O6" s="168"/>
      <c r="P6" s="168"/>
      <c r="Q6" s="168"/>
      <c r="R6" s="170"/>
      <c r="S6" s="181"/>
      <c r="T6" s="168"/>
      <c r="U6" s="169"/>
      <c r="V6" s="169"/>
      <c r="W6" s="446"/>
      <c r="X6" s="448"/>
      <c r="Y6" s="452"/>
      <c r="Z6" s="555"/>
      <c r="AA6" s="555"/>
      <c r="AB6" s="556"/>
      <c r="AD6" s="544" t="s">
        <v>25</v>
      </c>
      <c r="AE6" s="545"/>
      <c r="AF6" s="544" t="s">
        <v>5</v>
      </c>
      <c r="AG6" s="545"/>
    </row>
    <row r="7" spans="2:33" ht="14.25" customHeight="1" x14ac:dyDescent="0.25">
      <c r="B7" s="189">
        <v>2</v>
      </c>
      <c r="C7" s="182"/>
      <c r="D7" s="174"/>
      <c r="E7" s="171"/>
      <c r="F7" s="417"/>
      <c r="G7" s="413"/>
      <c r="H7" s="173"/>
      <c r="I7" s="173"/>
      <c r="J7" s="173"/>
      <c r="K7" s="172"/>
      <c r="L7" s="173"/>
      <c r="M7" s="172"/>
      <c r="N7" s="174"/>
      <c r="O7" s="174"/>
      <c r="P7" s="174"/>
      <c r="Q7" s="174"/>
      <c r="R7" s="173"/>
      <c r="S7" s="182"/>
      <c r="T7" s="174"/>
      <c r="U7" s="171"/>
      <c r="V7" s="171"/>
      <c r="W7" s="417"/>
      <c r="X7" s="449"/>
      <c r="Y7" s="454"/>
      <c r="Z7" s="486" t="s">
        <v>6</v>
      </c>
      <c r="AA7" s="487"/>
      <c r="AB7" s="56"/>
      <c r="AD7" s="493" t="s">
        <v>21</v>
      </c>
      <c r="AE7" s="560" t="s">
        <v>26</v>
      </c>
      <c r="AF7" s="493" t="s">
        <v>21</v>
      </c>
      <c r="AG7" s="560" t="s">
        <v>26</v>
      </c>
    </row>
    <row r="8" spans="2:33" ht="14.25" customHeight="1" thickBot="1" x14ac:dyDescent="0.3">
      <c r="B8" s="190">
        <v>3</v>
      </c>
      <c r="C8" s="183"/>
      <c r="D8" s="178"/>
      <c r="E8" s="175"/>
      <c r="F8" s="418"/>
      <c r="G8" s="414"/>
      <c r="H8" s="177"/>
      <c r="I8" s="177"/>
      <c r="J8" s="177"/>
      <c r="K8" s="176"/>
      <c r="L8" s="177"/>
      <c r="M8" s="176"/>
      <c r="N8" s="178"/>
      <c r="O8" s="178"/>
      <c r="P8" s="178"/>
      <c r="Q8" s="178"/>
      <c r="R8" s="177"/>
      <c r="S8" s="183"/>
      <c r="T8" s="178"/>
      <c r="U8" s="175"/>
      <c r="V8" s="175"/>
      <c r="W8" s="418"/>
      <c r="X8" s="450"/>
      <c r="Y8" s="452"/>
      <c r="Z8" s="562" t="s">
        <v>7</v>
      </c>
      <c r="AA8" s="563"/>
      <c r="AB8" s="56"/>
      <c r="AD8" s="494"/>
      <c r="AE8" s="561"/>
      <c r="AF8" s="494"/>
      <c r="AG8" s="561"/>
    </row>
    <row r="9" spans="2:33" ht="14.25" customHeight="1" thickBot="1" x14ac:dyDescent="0.3">
      <c r="B9" s="189">
        <v>4</v>
      </c>
      <c r="C9" s="182"/>
      <c r="D9" s="174"/>
      <c r="E9" s="171"/>
      <c r="F9" s="417"/>
      <c r="G9" s="413"/>
      <c r="H9" s="173"/>
      <c r="I9" s="173"/>
      <c r="J9" s="173"/>
      <c r="K9" s="172"/>
      <c r="L9" s="173"/>
      <c r="M9" s="172"/>
      <c r="N9" s="174"/>
      <c r="O9" s="174"/>
      <c r="P9" s="174"/>
      <c r="Q9" s="174"/>
      <c r="R9" s="173"/>
      <c r="S9" s="182"/>
      <c r="T9" s="174"/>
      <c r="U9" s="171"/>
      <c r="V9" s="171"/>
      <c r="W9" s="417"/>
      <c r="X9" s="449"/>
      <c r="Y9" s="454"/>
      <c r="Z9" s="486" t="s">
        <v>8</v>
      </c>
      <c r="AA9" s="487"/>
      <c r="AB9" s="56"/>
      <c r="AD9" s="273">
        <f>COUNTIFS(G6:G35,"&gt;4")</f>
        <v>0</v>
      </c>
      <c r="AE9" s="273">
        <f>COUNTIFS(H6:H35,"&gt;4")</f>
        <v>0</v>
      </c>
      <c r="AF9" s="273">
        <f>COUNTIFS(I6:I35,"&gt;4")</f>
        <v>0</v>
      </c>
      <c r="AG9" s="273">
        <f>COUNTIFS(J6:J35,"&gt;4")</f>
        <v>0</v>
      </c>
    </row>
    <row r="10" spans="2:33" ht="14.25" customHeight="1" thickBot="1" x14ac:dyDescent="0.3">
      <c r="B10" s="190">
        <v>5</v>
      </c>
      <c r="C10" s="183"/>
      <c r="D10" s="178"/>
      <c r="E10" s="175"/>
      <c r="F10" s="418"/>
      <c r="G10" s="414"/>
      <c r="H10" s="177"/>
      <c r="I10" s="177"/>
      <c r="J10" s="177"/>
      <c r="K10" s="176"/>
      <c r="L10" s="177"/>
      <c r="M10" s="176"/>
      <c r="N10" s="178"/>
      <c r="O10" s="178"/>
      <c r="P10" s="178"/>
      <c r="Q10" s="178"/>
      <c r="R10" s="177"/>
      <c r="S10" s="183"/>
      <c r="T10" s="178"/>
      <c r="U10" s="175"/>
      <c r="V10" s="175"/>
      <c r="W10" s="418"/>
      <c r="X10" s="450"/>
      <c r="Y10" s="452"/>
      <c r="Z10" s="488" t="s">
        <v>9</v>
      </c>
      <c r="AA10" s="489"/>
      <c r="AB10" s="57"/>
      <c r="AD10" s="490" t="s">
        <v>185</v>
      </c>
      <c r="AE10" s="491"/>
      <c r="AF10" s="492"/>
      <c r="AG10" s="273">
        <f>AD9+AE9+AF9+AG9</f>
        <v>0</v>
      </c>
    </row>
    <row r="11" spans="2:33" ht="14.25" customHeight="1" x14ac:dyDescent="0.25">
      <c r="B11" s="189">
        <v>6</v>
      </c>
      <c r="C11" s="182"/>
      <c r="D11" s="174"/>
      <c r="E11" s="171"/>
      <c r="F11" s="417"/>
      <c r="G11" s="413"/>
      <c r="H11" s="173"/>
      <c r="I11" s="173"/>
      <c r="J11" s="173"/>
      <c r="K11" s="172"/>
      <c r="L11" s="173"/>
      <c r="M11" s="172"/>
      <c r="N11" s="174"/>
      <c r="O11" s="174"/>
      <c r="P11" s="174"/>
      <c r="Q11" s="174"/>
      <c r="R11" s="173"/>
      <c r="S11" s="182"/>
      <c r="T11" s="174"/>
      <c r="U11" s="171"/>
      <c r="V11" s="171"/>
      <c r="W11" s="417"/>
      <c r="X11" s="449"/>
      <c r="Y11" s="454"/>
    </row>
    <row r="12" spans="2:33" ht="14.25" customHeight="1" thickBot="1" x14ac:dyDescent="0.3">
      <c r="B12" s="190">
        <v>7</v>
      </c>
      <c r="C12" s="183"/>
      <c r="D12" s="178"/>
      <c r="E12" s="175"/>
      <c r="F12" s="418"/>
      <c r="G12" s="414"/>
      <c r="H12" s="177"/>
      <c r="I12" s="177"/>
      <c r="J12" s="177"/>
      <c r="K12" s="176"/>
      <c r="L12" s="177"/>
      <c r="M12" s="176"/>
      <c r="N12" s="178"/>
      <c r="O12" s="178"/>
      <c r="P12" s="178"/>
      <c r="Q12" s="178"/>
      <c r="R12" s="177"/>
      <c r="S12" s="183"/>
      <c r="T12" s="178"/>
      <c r="U12" s="175"/>
      <c r="V12" s="175"/>
      <c r="W12" s="418"/>
      <c r="X12" s="450"/>
      <c r="Y12" s="452"/>
    </row>
    <row r="13" spans="2:33" ht="14.25" customHeight="1" x14ac:dyDescent="0.25">
      <c r="B13" s="189">
        <v>8</v>
      </c>
      <c r="C13" s="182"/>
      <c r="D13" s="174"/>
      <c r="E13" s="171"/>
      <c r="F13" s="417"/>
      <c r="G13" s="413"/>
      <c r="H13" s="173"/>
      <c r="I13" s="173"/>
      <c r="J13" s="173"/>
      <c r="K13" s="172"/>
      <c r="L13" s="173"/>
      <c r="M13" s="172"/>
      <c r="N13" s="174"/>
      <c r="O13" s="174"/>
      <c r="P13" s="174"/>
      <c r="Q13" s="174"/>
      <c r="R13" s="173"/>
      <c r="S13" s="182"/>
      <c r="T13" s="174"/>
      <c r="U13" s="171"/>
      <c r="V13" s="171"/>
      <c r="W13" s="417"/>
      <c r="X13" s="449"/>
      <c r="Y13" s="454"/>
      <c r="Z13" s="549" t="s">
        <v>128</v>
      </c>
      <c r="AA13" s="550"/>
      <c r="AB13" s="550"/>
      <c r="AC13" s="551"/>
    </row>
    <row r="14" spans="2:33" ht="14.25" customHeight="1" x14ac:dyDescent="0.25">
      <c r="B14" s="190">
        <v>9</v>
      </c>
      <c r="C14" s="183"/>
      <c r="D14" s="178"/>
      <c r="E14" s="175"/>
      <c r="F14" s="418"/>
      <c r="G14" s="414"/>
      <c r="H14" s="177"/>
      <c r="I14" s="177"/>
      <c r="J14" s="177"/>
      <c r="K14" s="176"/>
      <c r="L14" s="177"/>
      <c r="M14" s="176"/>
      <c r="N14" s="178"/>
      <c r="O14" s="178"/>
      <c r="P14" s="178"/>
      <c r="Q14" s="178"/>
      <c r="R14" s="177"/>
      <c r="S14" s="183"/>
      <c r="T14" s="178"/>
      <c r="U14" s="175"/>
      <c r="V14" s="175"/>
      <c r="W14" s="418"/>
      <c r="X14" s="450"/>
      <c r="Y14" s="452"/>
      <c r="Z14" s="552" t="s">
        <v>129</v>
      </c>
      <c r="AA14" s="553"/>
      <c r="AB14" s="553"/>
      <c r="AC14" s="163">
        <f>C36+D36+E36+F36+G36+H36+I36+J36</f>
        <v>0</v>
      </c>
    </row>
    <row r="15" spans="2:33" ht="14.25" customHeight="1" x14ac:dyDescent="0.25">
      <c r="B15" s="189">
        <v>10</v>
      </c>
      <c r="C15" s="182"/>
      <c r="D15" s="174"/>
      <c r="E15" s="171"/>
      <c r="F15" s="417"/>
      <c r="G15" s="413"/>
      <c r="H15" s="173"/>
      <c r="I15" s="173"/>
      <c r="J15" s="173"/>
      <c r="K15" s="172"/>
      <c r="L15" s="173"/>
      <c r="M15" s="172"/>
      <c r="N15" s="174"/>
      <c r="O15" s="174"/>
      <c r="P15" s="174"/>
      <c r="Q15" s="174"/>
      <c r="R15" s="173"/>
      <c r="S15" s="182"/>
      <c r="T15" s="174"/>
      <c r="U15" s="171"/>
      <c r="V15" s="171"/>
      <c r="W15" s="417"/>
      <c r="X15" s="449"/>
      <c r="Y15" s="454"/>
      <c r="Z15" s="552" t="s">
        <v>130</v>
      </c>
      <c r="AA15" s="553"/>
      <c r="AB15" s="553"/>
      <c r="AC15" s="163">
        <f>H38</f>
        <v>0</v>
      </c>
    </row>
    <row r="16" spans="2:33" ht="14.25" customHeight="1" x14ac:dyDescent="0.25">
      <c r="B16" s="190">
        <v>11</v>
      </c>
      <c r="C16" s="183"/>
      <c r="D16" s="178"/>
      <c r="E16" s="175"/>
      <c r="F16" s="418"/>
      <c r="G16" s="414"/>
      <c r="H16" s="177"/>
      <c r="I16" s="177"/>
      <c r="J16" s="177"/>
      <c r="K16" s="176"/>
      <c r="L16" s="177"/>
      <c r="M16" s="176"/>
      <c r="N16" s="178"/>
      <c r="O16" s="178"/>
      <c r="P16" s="178"/>
      <c r="Q16" s="178"/>
      <c r="R16" s="177"/>
      <c r="S16" s="183"/>
      <c r="T16" s="178"/>
      <c r="U16" s="175"/>
      <c r="V16" s="175"/>
      <c r="W16" s="418"/>
      <c r="X16" s="450"/>
      <c r="Y16" s="452"/>
      <c r="Z16" s="552" t="s">
        <v>99</v>
      </c>
      <c r="AA16" s="553"/>
      <c r="AB16" s="553"/>
      <c r="AC16" s="163">
        <f>W44</f>
        <v>0</v>
      </c>
    </row>
    <row r="17" spans="2:29" ht="14.25" customHeight="1" x14ac:dyDescent="0.25">
      <c r="B17" s="189">
        <v>12</v>
      </c>
      <c r="C17" s="182"/>
      <c r="D17" s="174"/>
      <c r="E17" s="171"/>
      <c r="F17" s="417"/>
      <c r="G17" s="413"/>
      <c r="H17" s="173"/>
      <c r="I17" s="173"/>
      <c r="J17" s="173"/>
      <c r="K17" s="172"/>
      <c r="L17" s="173"/>
      <c r="M17" s="172"/>
      <c r="N17" s="174"/>
      <c r="O17" s="174"/>
      <c r="P17" s="174"/>
      <c r="Q17" s="174"/>
      <c r="R17" s="173"/>
      <c r="S17" s="182"/>
      <c r="T17" s="174"/>
      <c r="U17" s="171"/>
      <c r="V17" s="171"/>
      <c r="W17" s="417"/>
      <c r="X17" s="449"/>
      <c r="Y17" s="454"/>
      <c r="Z17" s="554" t="s">
        <v>192</v>
      </c>
      <c r="AA17" s="554"/>
      <c r="AB17" s="552"/>
      <c r="AC17" s="163">
        <f>AC45</f>
        <v>0</v>
      </c>
    </row>
    <row r="18" spans="2:29" ht="14.25" customHeight="1" thickBot="1" x14ac:dyDescent="0.3">
      <c r="B18" s="190">
        <v>13</v>
      </c>
      <c r="C18" s="183"/>
      <c r="D18" s="178"/>
      <c r="E18" s="175"/>
      <c r="F18" s="418"/>
      <c r="G18" s="414"/>
      <c r="H18" s="177"/>
      <c r="I18" s="177"/>
      <c r="J18" s="177"/>
      <c r="K18" s="176"/>
      <c r="L18" s="177"/>
      <c r="M18" s="176"/>
      <c r="N18" s="178"/>
      <c r="O18" s="178"/>
      <c r="P18" s="178"/>
      <c r="Q18" s="178"/>
      <c r="R18" s="177"/>
      <c r="S18" s="183"/>
      <c r="T18" s="178"/>
      <c r="U18" s="175"/>
      <c r="V18" s="175"/>
      <c r="W18" s="418"/>
      <c r="X18" s="450"/>
      <c r="Y18" s="452"/>
      <c r="Z18" s="497" t="s">
        <v>48</v>
      </c>
      <c r="AA18" s="498"/>
      <c r="AB18" s="498"/>
      <c r="AC18" s="162">
        <f>AC14+AC15+AC16+AC17</f>
        <v>0</v>
      </c>
    </row>
    <row r="19" spans="2:29" ht="14.25" customHeight="1" x14ac:dyDescent="0.25">
      <c r="B19" s="189">
        <v>14</v>
      </c>
      <c r="C19" s="182"/>
      <c r="D19" s="174"/>
      <c r="E19" s="171"/>
      <c r="F19" s="417"/>
      <c r="G19" s="413"/>
      <c r="H19" s="173"/>
      <c r="I19" s="173"/>
      <c r="J19" s="173"/>
      <c r="K19" s="172"/>
      <c r="L19" s="173"/>
      <c r="M19" s="172"/>
      <c r="N19" s="174"/>
      <c r="O19" s="174"/>
      <c r="P19" s="174"/>
      <c r="Q19" s="174"/>
      <c r="R19" s="173"/>
      <c r="S19" s="182"/>
      <c r="T19" s="174"/>
      <c r="U19" s="171"/>
      <c r="V19" s="171"/>
      <c r="W19" s="417"/>
      <c r="X19" s="449"/>
      <c r="Y19" s="454"/>
    </row>
    <row r="20" spans="2:29" ht="14.25" customHeight="1" thickBot="1" x14ac:dyDescent="0.3">
      <c r="B20" s="190">
        <v>15</v>
      </c>
      <c r="C20" s="183"/>
      <c r="D20" s="178"/>
      <c r="E20" s="175"/>
      <c r="F20" s="418"/>
      <c r="G20" s="414"/>
      <c r="H20" s="177"/>
      <c r="I20" s="177"/>
      <c r="J20" s="177"/>
      <c r="K20" s="176"/>
      <c r="L20" s="177"/>
      <c r="M20" s="176"/>
      <c r="N20" s="178"/>
      <c r="O20" s="178"/>
      <c r="P20" s="178"/>
      <c r="Q20" s="178"/>
      <c r="R20" s="177"/>
      <c r="S20" s="183"/>
      <c r="T20" s="178"/>
      <c r="U20" s="175"/>
      <c r="V20" s="175"/>
      <c r="W20" s="418"/>
      <c r="X20" s="450"/>
      <c r="Y20" s="452"/>
    </row>
    <row r="21" spans="2:29" ht="14.25" customHeight="1" x14ac:dyDescent="0.25">
      <c r="B21" s="189">
        <v>16</v>
      </c>
      <c r="C21" s="182"/>
      <c r="D21" s="174"/>
      <c r="E21" s="171"/>
      <c r="F21" s="417"/>
      <c r="G21" s="413"/>
      <c r="H21" s="173"/>
      <c r="I21" s="173"/>
      <c r="J21" s="173"/>
      <c r="K21" s="172"/>
      <c r="L21" s="173"/>
      <c r="M21" s="172"/>
      <c r="N21" s="174"/>
      <c r="O21" s="174"/>
      <c r="P21" s="174"/>
      <c r="Q21" s="174"/>
      <c r="R21" s="173"/>
      <c r="S21" s="182"/>
      <c r="T21" s="174"/>
      <c r="U21" s="171"/>
      <c r="V21" s="171"/>
      <c r="W21" s="417"/>
      <c r="X21" s="449"/>
      <c r="Y21" s="454"/>
      <c r="Z21" s="499" t="s">
        <v>131</v>
      </c>
      <c r="AA21" s="500"/>
      <c r="AB21" s="500"/>
      <c r="AC21" s="501"/>
    </row>
    <row r="22" spans="2:29" ht="14.25" customHeight="1" x14ac:dyDescent="0.25">
      <c r="B22" s="190">
        <v>17</v>
      </c>
      <c r="C22" s="183"/>
      <c r="D22" s="178"/>
      <c r="E22" s="175"/>
      <c r="F22" s="418"/>
      <c r="G22" s="414"/>
      <c r="H22" s="177"/>
      <c r="I22" s="177"/>
      <c r="J22" s="177"/>
      <c r="K22" s="176"/>
      <c r="L22" s="177"/>
      <c r="M22" s="176"/>
      <c r="N22" s="178"/>
      <c r="O22" s="178"/>
      <c r="P22" s="178"/>
      <c r="Q22" s="178"/>
      <c r="R22" s="177"/>
      <c r="S22" s="183"/>
      <c r="T22" s="178"/>
      <c r="U22" s="175"/>
      <c r="V22" s="175"/>
      <c r="W22" s="418"/>
      <c r="X22" s="450"/>
      <c r="Y22" s="452"/>
      <c r="Z22" s="495" t="s">
        <v>133</v>
      </c>
      <c r="AA22" s="496"/>
      <c r="AB22" s="496"/>
      <c r="AC22" s="163">
        <f>M36+N36+O36+P36+Q36+R36</f>
        <v>0</v>
      </c>
    </row>
    <row r="23" spans="2:29" ht="14.25" customHeight="1" x14ac:dyDescent="0.25">
      <c r="B23" s="189">
        <v>18</v>
      </c>
      <c r="C23" s="182"/>
      <c r="D23" s="174"/>
      <c r="E23" s="171"/>
      <c r="F23" s="417"/>
      <c r="G23" s="413"/>
      <c r="H23" s="173"/>
      <c r="I23" s="173"/>
      <c r="J23" s="173"/>
      <c r="K23" s="172"/>
      <c r="L23" s="173"/>
      <c r="M23" s="172"/>
      <c r="N23" s="174"/>
      <c r="O23" s="174"/>
      <c r="P23" s="174"/>
      <c r="Q23" s="174"/>
      <c r="R23" s="173"/>
      <c r="S23" s="182"/>
      <c r="T23" s="174"/>
      <c r="U23" s="171"/>
      <c r="V23" s="171"/>
      <c r="W23" s="417"/>
      <c r="X23" s="449"/>
      <c r="Y23" s="454"/>
      <c r="Z23" s="495" t="s">
        <v>132</v>
      </c>
      <c r="AA23" s="496"/>
      <c r="AB23" s="496"/>
      <c r="AC23" s="163">
        <f>S36+T36+U36+V36</f>
        <v>0</v>
      </c>
    </row>
    <row r="24" spans="2:29" ht="14.25" customHeight="1" x14ac:dyDescent="0.25">
      <c r="B24" s="190">
        <v>19</v>
      </c>
      <c r="C24" s="183"/>
      <c r="D24" s="178"/>
      <c r="E24" s="175"/>
      <c r="F24" s="418"/>
      <c r="G24" s="414"/>
      <c r="H24" s="177"/>
      <c r="I24" s="177"/>
      <c r="J24" s="177"/>
      <c r="K24" s="176"/>
      <c r="L24" s="177"/>
      <c r="M24" s="176"/>
      <c r="N24" s="178"/>
      <c r="O24" s="178"/>
      <c r="P24" s="178"/>
      <c r="Q24" s="178"/>
      <c r="R24" s="177"/>
      <c r="S24" s="183"/>
      <c r="T24" s="178"/>
      <c r="U24" s="175"/>
      <c r="V24" s="175"/>
      <c r="W24" s="418"/>
      <c r="X24" s="450"/>
      <c r="Y24" s="452"/>
      <c r="Z24" s="546" t="s">
        <v>134</v>
      </c>
      <c r="AA24" s="546"/>
      <c r="AB24" s="495"/>
      <c r="AC24" s="163">
        <f>G61+H61</f>
        <v>0</v>
      </c>
    </row>
    <row r="25" spans="2:29" ht="14.25" customHeight="1" x14ac:dyDescent="0.25">
      <c r="B25" s="189">
        <v>20</v>
      </c>
      <c r="C25" s="182"/>
      <c r="D25" s="174"/>
      <c r="E25" s="171"/>
      <c r="F25" s="417"/>
      <c r="G25" s="413"/>
      <c r="H25" s="173"/>
      <c r="I25" s="173"/>
      <c r="J25" s="173"/>
      <c r="K25" s="172"/>
      <c r="L25" s="173"/>
      <c r="M25" s="172"/>
      <c r="N25" s="174"/>
      <c r="O25" s="174"/>
      <c r="P25" s="174"/>
      <c r="Q25" s="174"/>
      <c r="R25" s="173"/>
      <c r="S25" s="182"/>
      <c r="T25" s="174"/>
      <c r="U25" s="171"/>
      <c r="V25" s="171"/>
      <c r="W25" s="417"/>
      <c r="X25" s="449"/>
      <c r="Y25" s="454"/>
      <c r="Z25" s="546" t="s">
        <v>135</v>
      </c>
      <c r="AA25" s="546"/>
      <c r="AB25" s="495"/>
      <c r="AC25" s="163">
        <f>W44</f>
        <v>0</v>
      </c>
    </row>
    <row r="26" spans="2:29" ht="14.25" customHeight="1" thickBot="1" x14ac:dyDescent="0.3">
      <c r="B26" s="190">
        <v>21</v>
      </c>
      <c r="C26" s="183"/>
      <c r="D26" s="178"/>
      <c r="E26" s="175"/>
      <c r="F26" s="418"/>
      <c r="G26" s="414"/>
      <c r="H26" s="177"/>
      <c r="I26" s="177"/>
      <c r="J26" s="177"/>
      <c r="K26" s="176"/>
      <c r="L26" s="177"/>
      <c r="M26" s="176"/>
      <c r="N26" s="178"/>
      <c r="O26" s="178"/>
      <c r="P26" s="178"/>
      <c r="Q26" s="178"/>
      <c r="R26" s="177"/>
      <c r="S26" s="183"/>
      <c r="T26" s="178"/>
      <c r="U26" s="175"/>
      <c r="V26" s="175"/>
      <c r="W26" s="418"/>
      <c r="X26" s="450"/>
      <c r="Y26" s="452"/>
      <c r="Z26" s="547" t="s">
        <v>48</v>
      </c>
      <c r="AA26" s="548"/>
      <c r="AB26" s="548"/>
      <c r="AC26" s="162">
        <f>AC22+AC23+AC24+AC25</f>
        <v>0</v>
      </c>
    </row>
    <row r="27" spans="2:29" ht="14.25" customHeight="1" x14ac:dyDescent="0.25">
      <c r="B27" s="189">
        <v>22</v>
      </c>
      <c r="C27" s="182"/>
      <c r="D27" s="174"/>
      <c r="E27" s="171"/>
      <c r="F27" s="417"/>
      <c r="G27" s="413"/>
      <c r="H27" s="173"/>
      <c r="I27" s="173"/>
      <c r="J27" s="173"/>
      <c r="K27" s="172"/>
      <c r="L27" s="173"/>
      <c r="M27" s="172"/>
      <c r="N27" s="174"/>
      <c r="O27" s="174"/>
      <c r="P27" s="174"/>
      <c r="Q27" s="174"/>
      <c r="R27" s="173"/>
      <c r="S27" s="182"/>
      <c r="T27" s="174"/>
      <c r="U27" s="171"/>
      <c r="V27" s="171"/>
      <c r="W27" s="417"/>
      <c r="X27" s="449"/>
      <c r="Y27" s="454"/>
    </row>
    <row r="28" spans="2:29" ht="14.25" customHeight="1" x14ac:dyDescent="0.25">
      <c r="B28" s="190">
        <v>23</v>
      </c>
      <c r="C28" s="183"/>
      <c r="D28" s="178"/>
      <c r="E28" s="175"/>
      <c r="F28" s="418"/>
      <c r="G28" s="414"/>
      <c r="H28" s="177"/>
      <c r="I28" s="177"/>
      <c r="J28" s="177"/>
      <c r="K28" s="176"/>
      <c r="L28" s="177"/>
      <c r="M28" s="176"/>
      <c r="N28" s="178"/>
      <c r="O28" s="178"/>
      <c r="P28" s="178"/>
      <c r="Q28" s="178"/>
      <c r="R28" s="177"/>
      <c r="S28" s="183"/>
      <c r="T28" s="178"/>
      <c r="U28" s="175"/>
      <c r="V28" s="175"/>
      <c r="W28" s="418"/>
      <c r="X28" s="450"/>
      <c r="Y28" s="452"/>
    </row>
    <row r="29" spans="2:29" ht="14.25" customHeight="1" x14ac:dyDescent="0.25">
      <c r="B29" s="189">
        <v>24</v>
      </c>
      <c r="C29" s="368"/>
      <c r="D29" s="369"/>
      <c r="E29" s="370"/>
      <c r="F29" s="419"/>
      <c r="G29" s="415"/>
      <c r="H29" s="371"/>
      <c r="I29" s="371"/>
      <c r="J29" s="371"/>
      <c r="K29" s="372"/>
      <c r="L29" s="371"/>
      <c r="M29" s="372"/>
      <c r="N29" s="369"/>
      <c r="O29" s="369"/>
      <c r="P29" s="369"/>
      <c r="Q29" s="369"/>
      <c r="R29" s="371"/>
      <c r="S29" s="182"/>
      <c r="T29" s="174"/>
      <c r="U29" s="171"/>
      <c r="V29" s="171"/>
      <c r="W29" s="417"/>
      <c r="X29" s="449"/>
      <c r="Y29" s="454"/>
    </row>
    <row r="30" spans="2:29" ht="14.25" customHeight="1" x14ac:dyDescent="0.25">
      <c r="B30" s="190">
        <v>25</v>
      </c>
      <c r="C30" s="183"/>
      <c r="D30" s="178"/>
      <c r="E30" s="175"/>
      <c r="F30" s="418"/>
      <c r="G30" s="414"/>
      <c r="H30" s="177"/>
      <c r="I30" s="177"/>
      <c r="J30" s="177"/>
      <c r="K30" s="176"/>
      <c r="L30" s="177"/>
      <c r="M30" s="176"/>
      <c r="N30" s="178"/>
      <c r="O30" s="178"/>
      <c r="P30" s="178"/>
      <c r="Q30" s="178"/>
      <c r="R30" s="177"/>
      <c r="S30" s="183"/>
      <c r="T30" s="178"/>
      <c r="U30" s="175"/>
      <c r="V30" s="175"/>
      <c r="W30" s="418"/>
      <c r="X30" s="450"/>
      <c r="Y30" s="452"/>
    </row>
    <row r="31" spans="2:29" ht="14.25" customHeight="1" x14ac:dyDescent="0.25">
      <c r="B31" s="189">
        <v>26</v>
      </c>
      <c r="C31" s="368"/>
      <c r="D31" s="369"/>
      <c r="E31" s="370"/>
      <c r="F31" s="419"/>
      <c r="G31" s="415"/>
      <c r="H31" s="371"/>
      <c r="I31" s="371"/>
      <c r="J31" s="371"/>
      <c r="K31" s="372"/>
      <c r="L31" s="371"/>
      <c r="M31" s="372"/>
      <c r="N31" s="369"/>
      <c r="O31" s="369"/>
      <c r="P31" s="369"/>
      <c r="Q31" s="369"/>
      <c r="R31" s="371"/>
      <c r="S31" s="182"/>
      <c r="T31" s="174"/>
      <c r="U31" s="171"/>
      <c r="V31" s="171"/>
      <c r="W31" s="417"/>
      <c r="X31" s="449"/>
      <c r="Y31" s="454"/>
    </row>
    <row r="32" spans="2:29" ht="14.25" customHeight="1" x14ac:dyDescent="0.25">
      <c r="B32" s="190">
        <v>27</v>
      </c>
      <c r="C32" s="183"/>
      <c r="D32" s="178"/>
      <c r="E32" s="175"/>
      <c r="F32" s="418"/>
      <c r="G32" s="414"/>
      <c r="H32" s="177"/>
      <c r="I32" s="177"/>
      <c r="J32" s="177"/>
      <c r="K32" s="176"/>
      <c r="L32" s="177"/>
      <c r="M32" s="176"/>
      <c r="N32" s="178"/>
      <c r="O32" s="178"/>
      <c r="P32" s="178"/>
      <c r="Q32" s="178"/>
      <c r="R32" s="177"/>
      <c r="S32" s="183"/>
      <c r="T32" s="178"/>
      <c r="U32" s="175"/>
      <c r="V32" s="175"/>
      <c r="W32" s="418"/>
      <c r="X32" s="450"/>
      <c r="Y32" s="452"/>
    </row>
    <row r="33" spans="2:36" ht="14.25" customHeight="1" x14ac:dyDescent="0.25">
      <c r="B33" s="189">
        <v>28</v>
      </c>
      <c r="C33" s="368"/>
      <c r="D33" s="369"/>
      <c r="E33" s="370"/>
      <c r="F33" s="419"/>
      <c r="G33" s="415"/>
      <c r="H33" s="371"/>
      <c r="I33" s="371"/>
      <c r="J33" s="371"/>
      <c r="K33" s="372"/>
      <c r="L33" s="371"/>
      <c r="M33" s="372"/>
      <c r="N33" s="369"/>
      <c r="O33" s="369"/>
      <c r="P33" s="369"/>
      <c r="Q33" s="369"/>
      <c r="R33" s="371"/>
      <c r="S33" s="182"/>
      <c r="T33" s="174"/>
      <c r="U33" s="171"/>
      <c r="V33" s="171"/>
      <c r="W33" s="417"/>
      <c r="X33" s="449"/>
      <c r="Y33" s="454"/>
    </row>
    <row r="34" spans="2:36" ht="14.25" customHeight="1" x14ac:dyDescent="0.25">
      <c r="B34" s="190">
        <v>29</v>
      </c>
      <c r="C34" s="183"/>
      <c r="D34" s="178"/>
      <c r="E34" s="175"/>
      <c r="F34" s="418"/>
      <c r="G34" s="414"/>
      <c r="H34" s="177"/>
      <c r="I34" s="177"/>
      <c r="J34" s="177"/>
      <c r="K34" s="176"/>
      <c r="L34" s="177"/>
      <c r="M34" s="176"/>
      <c r="N34" s="178"/>
      <c r="O34" s="178"/>
      <c r="P34" s="178"/>
      <c r="Q34" s="178"/>
      <c r="R34" s="177"/>
      <c r="S34" s="183"/>
      <c r="T34" s="178"/>
      <c r="U34" s="175"/>
      <c r="V34" s="175"/>
      <c r="W34" s="418"/>
      <c r="X34" s="450"/>
      <c r="Y34" s="452"/>
    </row>
    <row r="35" spans="2:36" ht="14.25" customHeight="1" thickBot="1" x14ac:dyDescent="0.3">
      <c r="B35" s="374">
        <v>30</v>
      </c>
      <c r="C35" s="368"/>
      <c r="D35" s="369"/>
      <c r="E35" s="370"/>
      <c r="F35" s="420"/>
      <c r="G35" s="415"/>
      <c r="H35" s="371"/>
      <c r="I35" s="371"/>
      <c r="J35" s="371"/>
      <c r="K35" s="372"/>
      <c r="L35" s="371"/>
      <c r="M35" s="372"/>
      <c r="N35" s="369"/>
      <c r="O35" s="369"/>
      <c r="P35" s="369"/>
      <c r="Q35" s="369"/>
      <c r="R35" s="371"/>
      <c r="S35" s="182"/>
      <c r="T35" s="174"/>
      <c r="U35" s="171"/>
      <c r="V35" s="171"/>
      <c r="W35" s="417"/>
      <c r="X35" s="449"/>
      <c r="Y35" s="454"/>
    </row>
    <row r="36" spans="2:36" ht="14.25" customHeight="1" thickBot="1" x14ac:dyDescent="0.3">
      <c r="C36" s="4">
        <f t="shared" ref="C36:V36" si="0">SUM(C6:C35)</f>
        <v>0</v>
      </c>
      <c r="D36" s="4">
        <f t="shared" si="0"/>
        <v>0</v>
      </c>
      <c r="E36" s="49">
        <f t="shared" si="0"/>
        <v>0</v>
      </c>
      <c r="F36" s="4">
        <f t="shared" si="0"/>
        <v>0</v>
      </c>
      <c r="G36" s="4">
        <f t="shared" si="0"/>
        <v>0</v>
      </c>
      <c r="H36" s="4">
        <f t="shared" si="0"/>
        <v>0</v>
      </c>
      <c r="I36" s="4">
        <f t="shared" si="0"/>
        <v>0</v>
      </c>
      <c r="J36" s="49">
        <f t="shared" si="0"/>
        <v>0</v>
      </c>
      <c r="K36" s="4">
        <f t="shared" si="0"/>
        <v>0</v>
      </c>
      <c r="L36" s="234">
        <f t="shared" si="0"/>
        <v>0</v>
      </c>
      <c r="M36" s="4">
        <f t="shared" si="0"/>
        <v>0</v>
      </c>
      <c r="N36" s="4">
        <f t="shared" si="0"/>
        <v>0</v>
      </c>
      <c r="O36" s="4">
        <f t="shared" si="0"/>
        <v>0</v>
      </c>
      <c r="P36" s="4">
        <f t="shared" si="0"/>
        <v>0</v>
      </c>
      <c r="Q36" s="4">
        <f t="shared" si="0"/>
        <v>0</v>
      </c>
      <c r="R36" s="4">
        <f t="shared" si="0"/>
        <v>0</v>
      </c>
      <c r="S36" s="4">
        <f t="shared" si="0"/>
        <v>0</v>
      </c>
      <c r="T36" s="4">
        <f t="shared" si="0"/>
        <v>0</v>
      </c>
      <c r="U36" s="4">
        <f t="shared" si="0"/>
        <v>0</v>
      </c>
      <c r="V36" s="373">
        <f t="shared" si="0"/>
        <v>0</v>
      </c>
      <c r="W36" s="447"/>
      <c r="X36" s="451"/>
      <c r="Y36" s="453"/>
    </row>
    <row r="37" spans="2:36" s="6" customFormat="1" ht="14.25" customHeight="1" thickBot="1" x14ac:dyDescent="0.3">
      <c r="B37" s="47"/>
      <c r="C37" s="2"/>
      <c r="D37" s="2"/>
      <c r="E37" s="5"/>
      <c r="F37" s="5"/>
      <c r="G37" s="5"/>
      <c r="H37" s="5"/>
      <c r="I37" s="5"/>
      <c r="J37" s="5"/>
      <c r="K37" s="5"/>
      <c r="L37" s="5"/>
      <c r="M37" s="3"/>
      <c r="N37" s="3"/>
      <c r="O37" s="7"/>
      <c r="P37" s="3"/>
      <c r="Q37" s="3"/>
      <c r="R37" s="3"/>
      <c r="S37" s="48"/>
      <c r="T37" s="48"/>
      <c r="U37" s="1"/>
      <c r="V37" s="5"/>
      <c r="W37" s="5"/>
      <c r="X37" s="5"/>
      <c r="Y37" s="7"/>
      <c r="Z37" s="5"/>
      <c r="AA37" s="1"/>
      <c r="AB37" s="5"/>
      <c r="AC37" s="5"/>
      <c r="AD37" s="5"/>
      <c r="AI37" s="461"/>
      <c r="AJ37" s="461"/>
    </row>
    <row r="38" spans="2:36" s="6" customFormat="1" ht="25.5" customHeight="1" thickBot="1" x14ac:dyDescent="0.3">
      <c r="B38" s="47"/>
      <c r="C38" s="529" t="s">
        <v>50</v>
      </c>
      <c r="D38" s="530"/>
      <c r="E38" s="530"/>
      <c r="F38" s="530"/>
      <c r="G38" s="531"/>
      <c r="H38" s="270">
        <f>C47+I44</f>
        <v>0</v>
      </c>
      <c r="I38" s="5"/>
      <c r="J38" s="5"/>
      <c r="K38" s="5"/>
      <c r="L38" s="5"/>
      <c r="M38" s="3"/>
      <c r="N38" s="3"/>
      <c r="O38" s="7"/>
      <c r="P38" s="5"/>
      <c r="Q38" s="5"/>
      <c r="R38" s="5"/>
      <c r="S38" s="5"/>
      <c r="T38" s="5"/>
      <c r="U38" s="5"/>
      <c r="V38" s="5"/>
      <c r="W38" s="5"/>
      <c r="X38" s="5"/>
      <c r="Y38" s="7"/>
      <c r="Z38" s="5"/>
      <c r="AA38" s="1"/>
      <c r="AB38" s="5"/>
      <c r="AC38" s="5"/>
      <c r="AD38" s="5"/>
      <c r="AI38" s="461"/>
      <c r="AJ38" s="461"/>
    </row>
    <row r="39" spans="2:36" s="11" customFormat="1" ht="57" customHeight="1" thickBot="1" x14ac:dyDescent="0.3">
      <c r="C39" s="573" t="s">
        <v>51</v>
      </c>
      <c r="D39" s="574"/>
      <c r="E39" s="574"/>
      <c r="F39" s="575"/>
      <c r="G39" s="502" t="s">
        <v>52</v>
      </c>
      <c r="H39" s="503"/>
      <c r="I39" s="504"/>
      <c r="S39" s="526" t="s">
        <v>46</v>
      </c>
      <c r="T39" s="527"/>
      <c r="U39" s="527"/>
      <c r="V39" s="527"/>
      <c r="W39" s="528"/>
      <c r="X39" s="1"/>
      <c r="Z39" s="473" t="s">
        <v>47</v>
      </c>
      <c r="AA39" s="474"/>
      <c r="AB39" s="474"/>
      <c r="AC39" s="475"/>
      <c r="AI39" s="423"/>
      <c r="AJ39" s="423"/>
    </row>
    <row r="40" spans="2:36" ht="18" customHeight="1" x14ac:dyDescent="0.25">
      <c r="C40" s="582"/>
      <c r="D40" s="583"/>
      <c r="E40" s="583"/>
      <c r="F40" s="584"/>
      <c r="G40" s="564" t="s">
        <v>43</v>
      </c>
      <c r="H40" s="565"/>
      <c r="I40" s="568"/>
      <c r="S40" s="476" t="s">
        <v>42</v>
      </c>
      <c r="T40" s="477"/>
      <c r="U40" s="477"/>
      <c r="V40" s="477"/>
      <c r="W40" s="364"/>
      <c r="Z40" s="478" t="s">
        <v>20</v>
      </c>
      <c r="AA40" s="479"/>
      <c r="AB40" s="480"/>
      <c r="AC40" s="484" t="s">
        <v>28</v>
      </c>
    </row>
    <row r="41" spans="2:36" ht="15.75" customHeight="1" x14ac:dyDescent="0.25">
      <c r="C41" s="582"/>
      <c r="D41" s="583"/>
      <c r="E41" s="583"/>
      <c r="F41" s="584"/>
      <c r="G41" s="566"/>
      <c r="H41" s="567"/>
      <c r="I41" s="568"/>
      <c r="S41" s="469" t="s">
        <v>12</v>
      </c>
      <c r="T41" s="470"/>
      <c r="U41" s="470"/>
      <c r="V41" s="470"/>
      <c r="W41" s="365"/>
      <c r="Z41" s="481"/>
      <c r="AA41" s="482"/>
      <c r="AB41" s="483"/>
      <c r="AC41" s="485"/>
    </row>
    <row r="42" spans="2:36" ht="18" customHeight="1" x14ac:dyDescent="0.25">
      <c r="C42" s="582"/>
      <c r="D42" s="583"/>
      <c r="E42" s="583"/>
      <c r="F42" s="584"/>
      <c r="G42" s="564" t="s">
        <v>49</v>
      </c>
      <c r="H42" s="565"/>
      <c r="I42" s="568"/>
      <c r="S42" s="469" t="s">
        <v>13</v>
      </c>
      <c r="T42" s="470"/>
      <c r="U42" s="470"/>
      <c r="V42" s="470"/>
      <c r="W42" s="366"/>
      <c r="Z42" s="466"/>
      <c r="AA42" s="467"/>
      <c r="AB42" s="468"/>
      <c r="AC42" s="58"/>
    </row>
    <row r="43" spans="2:36" ht="15.75" customHeight="1" x14ac:dyDescent="0.25">
      <c r="C43" s="582"/>
      <c r="D43" s="583"/>
      <c r="E43" s="583"/>
      <c r="F43" s="584"/>
      <c r="G43" s="566"/>
      <c r="H43" s="567"/>
      <c r="I43" s="568"/>
      <c r="S43" s="469" t="s">
        <v>14</v>
      </c>
      <c r="T43" s="470"/>
      <c r="U43" s="470"/>
      <c r="V43" s="470"/>
      <c r="W43" s="366"/>
      <c r="Z43" s="466"/>
      <c r="AA43" s="467"/>
      <c r="AB43" s="468"/>
      <c r="AC43" s="58"/>
    </row>
    <row r="44" spans="2:36" ht="14.25" customHeight="1" thickBot="1" x14ac:dyDescent="0.3">
      <c r="C44" s="582"/>
      <c r="D44" s="583"/>
      <c r="E44" s="583"/>
      <c r="F44" s="584"/>
      <c r="G44" s="267" t="s">
        <v>38</v>
      </c>
      <c r="H44" s="268"/>
      <c r="I44" s="50">
        <f>I40+I42</f>
        <v>0</v>
      </c>
      <c r="S44" s="471" t="s">
        <v>48</v>
      </c>
      <c r="T44" s="472"/>
      <c r="U44" s="472"/>
      <c r="V44" s="472"/>
      <c r="W44" s="367">
        <f>W40+W41+W42+W43</f>
        <v>0</v>
      </c>
      <c r="Z44" s="466"/>
      <c r="AA44" s="467"/>
      <c r="AB44" s="468"/>
      <c r="AC44" s="58"/>
    </row>
    <row r="45" spans="2:36" ht="14.25" customHeight="1" thickBot="1" x14ac:dyDescent="0.3">
      <c r="C45" s="582"/>
      <c r="D45" s="583"/>
      <c r="E45" s="583"/>
      <c r="F45" s="584"/>
      <c r="Z45" s="464" t="s">
        <v>38</v>
      </c>
      <c r="AA45" s="465"/>
      <c r="AB45" s="465"/>
      <c r="AC45" s="50">
        <f>SUM(AC42:AC44)</f>
        <v>0</v>
      </c>
    </row>
    <row r="46" spans="2:36" ht="14.25" customHeight="1" x14ac:dyDescent="0.25">
      <c r="C46" s="582"/>
      <c r="D46" s="583"/>
      <c r="E46" s="583"/>
      <c r="F46" s="584"/>
      <c r="G46" s="569" t="s">
        <v>32</v>
      </c>
      <c r="H46" s="585"/>
      <c r="I46" s="570"/>
      <c r="W46" s="6"/>
      <c r="X46" s="6"/>
    </row>
    <row r="47" spans="2:36" ht="14.25" customHeight="1" thickBot="1" x14ac:dyDescent="0.3">
      <c r="C47" s="576">
        <f>C40+C41+C42+C43+C44+C45+C46</f>
        <v>0</v>
      </c>
      <c r="D47" s="577"/>
      <c r="E47" s="577"/>
      <c r="F47" s="578"/>
      <c r="G47" s="579" t="s">
        <v>18</v>
      </c>
      <c r="H47" s="580"/>
      <c r="I47" s="581"/>
      <c r="W47" s="6"/>
      <c r="X47" s="6"/>
    </row>
    <row r="48" spans="2:36" ht="14.25" customHeight="1" thickBot="1" x14ac:dyDescent="0.3">
      <c r="G48" s="51" t="s">
        <v>16</v>
      </c>
      <c r="H48" s="269"/>
      <c r="W48" s="6"/>
      <c r="X48" s="6"/>
    </row>
    <row r="49" spans="7:24" ht="17.25" customHeight="1" thickBot="1" x14ac:dyDescent="0.3">
      <c r="G49" s="51" t="s">
        <v>213</v>
      </c>
      <c r="H49" s="59"/>
      <c r="W49" s="6"/>
      <c r="X49" s="6"/>
    </row>
    <row r="50" spans="7:24" ht="15" customHeight="1" x14ac:dyDescent="0.25">
      <c r="G50" s="569" t="s">
        <v>31</v>
      </c>
      <c r="H50" s="570"/>
      <c r="W50" s="6"/>
      <c r="X50" s="6"/>
    </row>
    <row r="51" spans="7:24" ht="15" customHeight="1" thickBot="1" x14ac:dyDescent="0.3">
      <c r="G51" s="571"/>
      <c r="H51" s="572"/>
      <c r="W51" s="6"/>
      <c r="X51" s="6"/>
    </row>
    <row r="52" spans="7:24" x14ac:dyDescent="0.25">
      <c r="G52" s="52" t="s">
        <v>11</v>
      </c>
      <c r="H52" s="52" t="s">
        <v>10</v>
      </c>
      <c r="W52" s="6"/>
      <c r="X52" s="6"/>
    </row>
    <row r="53" spans="7:24" ht="15.75" thickBot="1" x14ac:dyDescent="0.3">
      <c r="G53" s="53"/>
      <c r="H53" s="53"/>
      <c r="W53" s="6"/>
      <c r="X53" s="6"/>
    </row>
    <row r="54" spans="7:24" x14ac:dyDescent="0.25">
      <c r="G54" s="60"/>
      <c r="H54" s="63"/>
    </row>
    <row r="55" spans="7:24" x14ac:dyDescent="0.25">
      <c r="G55" s="61"/>
      <c r="H55" s="54"/>
    </row>
    <row r="56" spans="7:24" ht="15" customHeight="1" x14ac:dyDescent="0.25">
      <c r="G56" s="62"/>
      <c r="H56" s="55"/>
    </row>
    <row r="57" spans="7:24" x14ac:dyDescent="0.25">
      <c r="G57" s="61"/>
      <c r="H57" s="54"/>
    </row>
    <row r="58" spans="7:24" ht="15" customHeight="1" x14ac:dyDescent="0.25">
      <c r="G58" s="62"/>
      <c r="H58" s="55"/>
    </row>
    <row r="59" spans="7:24" x14ac:dyDescent="0.25">
      <c r="G59" s="61"/>
      <c r="H59" s="54"/>
    </row>
    <row r="60" spans="7:24" ht="15.75" customHeight="1" thickBot="1" x14ac:dyDescent="0.3">
      <c r="G60" s="62"/>
      <c r="H60" s="55"/>
    </row>
    <row r="61" spans="7:24" ht="26.25" customHeight="1" thickBot="1" x14ac:dyDescent="0.3">
      <c r="G61" s="4">
        <f>SUM(G54:G60)</f>
        <v>0</v>
      </c>
      <c r="H61" s="49">
        <f>SUM(H54:H60)</f>
        <v>0</v>
      </c>
    </row>
  </sheetData>
  <sheetProtection algorithmName="SHA-512" hashValue="iM6YTq6tk+1bLGHFqI9+SkjFt1vhGGvIHAhAL7Ts+555lG3JLKdy/t78WSE0x2hb3hbTy7IyogJP9TKKrUl0Vg==" saltValue="+txvj0ck/EvrctSt/WHa+A==" spinCount="100000" sheet="1" objects="1" scenarios="1"/>
  <mergeCells count="75">
    <mergeCell ref="C2:E3"/>
    <mergeCell ref="F2:F5"/>
    <mergeCell ref="C1:L1"/>
    <mergeCell ref="G2:J3"/>
    <mergeCell ref="K2:K5"/>
    <mergeCell ref="L2:L5"/>
    <mergeCell ref="I4:J4"/>
    <mergeCell ref="B4:B5"/>
    <mergeCell ref="C4:C5"/>
    <mergeCell ref="D4:D5"/>
    <mergeCell ref="E4:E5"/>
    <mergeCell ref="G4:H4"/>
    <mergeCell ref="C41:F41"/>
    <mergeCell ref="C39:F39"/>
    <mergeCell ref="C40:F40"/>
    <mergeCell ref="C38:G38"/>
    <mergeCell ref="G39:I39"/>
    <mergeCell ref="G40:H41"/>
    <mergeCell ref="I40:I41"/>
    <mergeCell ref="C47:F47"/>
    <mergeCell ref="C45:F45"/>
    <mergeCell ref="C46:F46"/>
    <mergeCell ref="C44:F44"/>
    <mergeCell ref="C42:F42"/>
    <mergeCell ref="C43:F43"/>
    <mergeCell ref="Z9:AA9"/>
    <mergeCell ref="Z10:AA10"/>
    <mergeCell ref="G46:I46"/>
    <mergeCell ref="G47:I47"/>
    <mergeCell ref="Z17:AB17"/>
    <mergeCell ref="Z18:AB18"/>
    <mergeCell ref="Z21:AC21"/>
    <mergeCell ref="Z22:AB22"/>
    <mergeCell ref="Z23:AB23"/>
    <mergeCell ref="Z24:AB24"/>
    <mergeCell ref="Z25:AB25"/>
    <mergeCell ref="Z26:AB26"/>
    <mergeCell ref="Z39:AC39"/>
    <mergeCell ref="Z40:AB41"/>
    <mergeCell ref="Z44:AB44"/>
    <mergeCell ref="Z45:AB45"/>
    <mergeCell ref="G50:H51"/>
    <mergeCell ref="G42:H43"/>
    <mergeCell ref="I42:I43"/>
    <mergeCell ref="S1:U1"/>
    <mergeCell ref="M2:R3"/>
    <mergeCell ref="S2:V3"/>
    <mergeCell ref="T4:T5"/>
    <mergeCell ref="U4:U5"/>
    <mergeCell ref="V4:V5"/>
    <mergeCell ref="S4:S5"/>
    <mergeCell ref="S39:W39"/>
    <mergeCell ref="S44:V44"/>
    <mergeCell ref="S40:V40"/>
    <mergeCell ref="Z5:AB6"/>
    <mergeCell ref="AD5:AG5"/>
    <mergeCell ref="AD6:AE6"/>
    <mergeCell ref="AF6:AG6"/>
    <mergeCell ref="Z7:AA7"/>
    <mergeCell ref="AE7:AE8"/>
    <mergeCell ref="AF7:AF8"/>
    <mergeCell ref="AG7:AG8"/>
    <mergeCell ref="Z8:AA8"/>
    <mergeCell ref="AD7:AD8"/>
    <mergeCell ref="AD10:AF10"/>
    <mergeCell ref="Z13:AC13"/>
    <mergeCell ref="Z14:AB14"/>
    <mergeCell ref="Z15:AB15"/>
    <mergeCell ref="Z16:AB16"/>
    <mergeCell ref="AC40:AC41"/>
    <mergeCell ref="S41:V41"/>
    <mergeCell ref="S42:V42"/>
    <mergeCell ref="Z42:AB42"/>
    <mergeCell ref="S43:V43"/>
    <mergeCell ref="Z43:AB43"/>
  </mergeCells>
  <pageMargins left="0.7" right="0.7" top="0.75" bottom="0.75" header="0.3" footer="0.3"/>
  <pageSetup paperSize="9" scale="64" fitToHeight="0" orientation="landscape"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1E02D9DF-A51A-4F50-9E71-860427BF9B88}">
          <x14:formula1>
            <xm:f>Llistes!$D$11:$D$19</xm:f>
          </x14:formula1>
          <xm:sqref>X6:X35</xm:sqref>
        </x14:dataValidation>
        <x14:dataValidation type="list" allowBlank="1" showInputMessage="1" showErrorMessage="1" xr:uid="{25E75D38-A084-4B42-9826-079A341C0DEF}">
          <x14:formula1>
            <xm:f>'Usos Activitats Pròpies'!$G$1:$AA$1</xm:f>
          </x14:formula1>
          <xm:sqref>Y6:Y36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B1:AJ61"/>
  <sheetViews>
    <sheetView zoomScale="80" zoomScaleNormal="80" zoomScalePageLayoutView="85" workbookViewId="0">
      <selection activeCell="C6" sqref="C6"/>
    </sheetView>
  </sheetViews>
  <sheetFormatPr baseColWidth="10" defaultColWidth="7.5703125" defaultRowHeight="15" x14ac:dyDescent="0.25"/>
  <cols>
    <col min="1" max="1" width="1.7109375" style="1" customWidth="1"/>
    <col min="2" max="2" width="7.5703125" style="11"/>
    <col min="3" max="10" width="7.5703125" style="1"/>
    <col min="11" max="11" width="6.7109375" style="1" customWidth="1"/>
    <col min="12" max="12" width="6.140625" style="1" customWidth="1"/>
    <col min="13" max="22" width="7.5703125" style="1"/>
    <col min="23" max="23" width="9.5703125" style="1" customWidth="1"/>
    <col min="24" max="24" width="10.28515625" style="1" customWidth="1"/>
    <col min="25" max="25" width="12" style="1" customWidth="1"/>
    <col min="26" max="28" width="7.5703125" style="1"/>
    <col min="29" max="29" width="9.85546875" style="1" bestFit="1" customWidth="1"/>
    <col min="30" max="34" width="7.5703125" style="1"/>
    <col min="35" max="35" width="20.5703125" style="197" customWidth="1"/>
    <col min="36" max="36" width="22.28515625" style="197" customWidth="1"/>
    <col min="37" max="16384" width="7.5703125" style="1"/>
  </cols>
  <sheetData>
    <row r="1" spans="2:33" ht="26.25" customHeight="1" thickBot="1" x14ac:dyDescent="0.3">
      <c r="B1" s="12" t="str">
        <f>MensualSumatori!A1</f>
        <v>Gener</v>
      </c>
      <c r="C1" s="532" t="s">
        <v>45</v>
      </c>
      <c r="D1" s="533"/>
      <c r="E1" s="533"/>
      <c r="F1" s="533"/>
      <c r="G1" s="533"/>
      <c r="H1" s="533"/>
      <c r="I1" s="533"/>
      <c r="J1" s="533"/>
      <c r="K1" s="533"/>
      <c r="L1" s="534"/>
      <c r="S1" s="505" t="s">
        <v>190</v>
      </c>
      <c r="T1" s="506"/>
      <c r="U1" s="507"/>
      <c r="V1" s="279"/>
    </row>
    <row r="2" spans="2:33" ht="14.25" customHeight="1" x14ac:dyDescent="0.25">
      <c r="B2" s="12">
        <v>13</v>
      </c>
      <c r="C2" s="535" t="s">
        <v>1</v>
      </c>
      <c r="D2" s="536"/>
      <c r="E2" s="536"/>
      <c r="F2" s="592" t="s">
        <v>2</v>
      </c>
      <c r="G2" s="535" t="s">
        <v>24</v>
      </c>
      <c r="H2" s="536"/>
      <c r="I2" s="536"/>
      <c r="J2" s="537"/>
      <c r="K2" s="541" t="s">
        <v>169</v>
      </c>
      <c r="L2" s="541" t="s">
        <v>170</v>
      </c>
      <c r="M2" s="508" t="s">
        <v>0</v>
      </c>
      <c r="N2" s="509"/>
      <c r="O2" s="509"/>
      <c r="P2" s="509"/>
      <c r="Q2" s="509"/>
      <c r="R2" s="510"/>
      <c r="S2" s="514" t="s">
        <v>29</v>
      </c>
      <c r="T2" s="515"/>
      <c r="U2" s="515"/>
      <c r="V2" s="516"/>
      <c r="W2" s="274"/>
      <c r="X2" s="274"/>
    </row>
    <row r="3" spans="2:33" ht="14.25" customHeight="1" thickBot="1" x14ac:dyDescent="0.3">
      <c r="C3" s="538"/>
      <c r="D3" s="539"/>
      <c r="E3" s="539"/>
      <c r="F3" s="593"/>
      <c r="G3" s="538"/>
      <c r="H3" s="539"/>
      <c r="I3" s="539"/>
      <c r="J3" s="540"/>
      <c r="K3" s="542"/>
      <c r="L3" s="542"/>
      <c r="M3" s="511"/>
      <c r="N3" s="512"/>
      <c r="O3" s="512"/>
      <c r="P3" s="512"/>
      <c r="Q3" s="512"/>
      <c r="R3" s="513"/>
      <c r="S3" s="517"/>
      <c r="T3" s="518"/>
      <c r="U3" s="518"/>
      <c r="V3" s="519"/>
      <c r="W3" s="274"/>
      <c r="X3" s="274"/>
    </row>
    <row r="4" spans="2:33" ht="30.75" customHeight="1" thickBot="1" x14ac:dyDescent="0.3">
      <c r="B4" s="586" t="s">
        <v>17</v>
      </c>
      <c r="C4" s="588" t="s">
        <v>3</v>
      </c>
      <c r="D4" s="588" t="s">
        <v>4</v>
      </c>
      <c r="E4" s="590" t="s">
        <v>5</v>
      </c>
      <c r="F4" s="593"/>
      <c r="G4" s="544" t="s">
        <v>25</v>
      </c>
      <c r="H4" s="545"/>
      <c r="I4" s="544" t="s">
        <v>5</v>
      </c>
      <c r="J4" s="545"/>
      <c r="K4" s="542"/>
      <c r="L4" s="542"/>
      <c r="M4" s="44" t="s">
        <v>186</v>
      </c>
      <c r="N4" s="44" t="s">
        <v>187</v>
      </c>
      <c r="O4" s="45" t="s">
        <v>22</v>
      </c>
      <c r="P4" s="46" t="s">
        <v>23</v>
      </c>
      <c r="Q4" s="45" t="s">
        <v>188</v>
      </c>
      <c r="R4" s="46" t="s">
        <v>189</v>
      </c>
      <c r="S4" s="524" t="s">
        <v>6</v>
      </c>
      <c r="T4" s="520" t="s">
        <v>7</v>
      </c>
      <c r="U4" s="520" t="s">
        <v>8</v>
      </c>
      <c r="V4" s="522" t="s">
        <v>9</v>
      </c>
      <c r="W4" s="274"/>
      <c r="X4" s="274"/>
    </row>
    <row r="5" spans="2:33" ht="36.75" customHeight="1" thickBot="1" x14ac:dyDescent="0.3">
      <c r="B5" s="587"/>
      <c r="C5" s="589"/>
      <c r="D5" s="589"/>
      <c r="E5" s="591"/>
      <c r="F5" s="594"/>
      <c r="G5" s="265" t="s">
        <v>21</v>
      </c>
      <c r="H5" s="272" t="s">
        <v>26</v>
      </c>
      <c r="I5" s="266" t="s">
        <v>21</v>
      </c>
      <c r="J5" s="271" t="s">
        <v>26</v>
      </c>
      <c r="K5" s="543"/>
      <c r="L5" s="543"/>
      <c r="M5" s="20" t="s">
        <v>15</v>
      </c>
      <c r="N5" s="164" t="s">
        <v>15</v>
      </c>
      <c r="O5" s="21" t="s">
        <v>15</v>
      </c>
      <c r="P5" s="21" t="s">
        <v>15</v>
      </c>
      <c r="Q5" s="21" t="s">
        <v>15</v>
      </c>
      <c r="R5" s="21" t="s">
        <v>15</v>
      </c>
      <c r="S5" s="525"/>
      <c r="T5" s="521"/>
      <c r="U5" s="521"/>
      <c r="V5" s="523"/>
      <c r="W5" s="278" t="s">
        <v>225</v>
      </c>
      <c r="X5" s="462" t="s">
        <v>222</v>
      </c>
      <c r="Y5" s="463" t="s">
        <v>250</v>
      </c>
      <c r="Z5" s="515" t="s">
        <v>44</v>
      </c>
      <c r="AA5" s="515"/>
      <c r="AB5" s="516"/>
      <c r="AD5" s="557" t="s">
        <v>184</v>
      </c>
      <c r="AE5" s="558"/>
      <c r="AF5" s="558"/>
      <c r="AG5" s="559"/>
    </row>
    <row r="6" spans="2:33" ht="14.25" customHeight="1" thickBot="1" x14ac:dyDescent="0.3">
      <c r="B6" s="188">
        <v>1</v>
      </c>
      <c r="C6" s="179"/>
      <c r="D6" s="180"/>
      <c r="E6" s="165"/>
      <c r="F6" s="416"/>
      <c r="G6" s="412"/>
      <c r="H6" s="166"/>
      <c r="I6" s="166"/>
      <c r="J6" s="166"/>
      <c r="K6" s="167"/>
      <c r="L6" s="170"/>
      <c r="M6" s="167"/>
      <c r="N6" s="168"/>
      <c r="O6" s="168"/>
      <c r="P6" s="168"/>
      <c r="Q6" s="168"/>
      <c r="R6" s="170"/>
      <c r="S6" s="181"/>
      <c r="T6" s="168"/>
      <c r="U6" s="169"/>
      <c r="V6" s="169"/>
      <c r="W6" s="446"/>
      <c r="X6" s="448"/>
      <c r="Y6" s="452"/>
      <c r="Z6" s="555"/>
      <c r="AA6" s="555"/>
      <c r="AB6" s="556"/>
      <c r="AD6" s="544" t="s">
        <v>25</v>
      </c>
      <c r="AE6" s="545"/>
      <c r="AF6" s="544" t="s">
        <v>5</v>
      </c>
      <c r="AG6" s="545"/>
    </row>
    <row r="7" spans="2:33" ht="14.25" customHeight="1" x14ac:dyDescent="0.25">
      <c r="B7" s="189">
        <v>2</v>
      </c>
      <c r="C7" s="182"/>
      <c r="D7" s="174"/>
      <c r="E7" s="171"/>
      <c r="F7" s="417"/>
      <c r="G7" s="413"/>
      <c r="H7" s="173"/>
      <c r="I7" s="173"/>
      <c r="J7" s="173"/>
      <c r="K7" s="172"/>
      <c r="L7" s="173"/>
      <c r="M7" s="172"/>
      <c r="N7" s="174"/>
      <c r="O7" s="174"/>
      <c r="P7" s="174"/>
      <c r="Q7" s="174"/>
      <c r="R7" s="173"/>
      <c r="S7" s="182"/>
      <c r="T7" s="174"/>
      <c r="U7" s="171"/>
      <c r="V7" s="171"/>
      <c r="W7" s="417"/>
      <c r="X7" s="449"/>
      <c r="Y7" s="454"/>
      <c r="Z7" s="486" t="s">
        <v>6</v>
      </c>
      <c r="AA7" s="487"/>
      <c r="AB7" s="56"/>
      <c r="AD7" s="493" t="s">
        <v>21</v>
      </c>
      <c r="AE7" s="560" t="s">
        <v>26</v>
      </c>
      <c r="AF7" s="493" t="s">
        <v>21</v>
      </c>
      <c r="AG7" s="560" t="s">
        <v>26</v>
      </c>
    </row>
    <row r="8" spans="2:33" ht="14.25" customHeight="1" thickBot="1" x14ac:dyDescent="0.3">
      <c r="B8" s="190">
        <v>3</v>
      </c>
      <c r="C8" s="183"/>
      <c r="D8" s="178"/>
      <c r="E8" s="175"/>
      <c r="F8" s="418"/>
      <c r="G8" s="414"/>
      <c r="H8" s="177"/>
      <c r="I8" s="177"/>
      <c r="J8" s="177"/>
      <c r="K8" s="176"/>
      <c r="L8" s="177"/>
      <c r="M8" s="176"/>
      <c r="N8" s="178"/>
      <c r="O8" s="178"/>
      <c r="P8" s="178"/>
      <c r="Q8" s="178"/>
      <c r="R8" s="177"/>
      <c r="S8" s="183"/>
      <c r="T8" s="178"/>
      <c r="U8" s="175"/>
      <c r="V8" s="175"/>
      <c r="W8" s="418"/>
      <c r="X8" s="450"/>
      <c r="Y8" s="452"/>
      <c r="Z8" s="562" t="s">
        <v>7</v>
      </c>
      <c r="AA8" s="563"/>
      <c r="AB8" s="56"/>
      <c r="AD8" s="494"/>
      <c r="AE8" s="561"/>
      <c r="AF8" s="494"/>
      <c r="AG8" s="561"/>
    </row>
    <row r="9" spans="2:33" ht="14.25" customHeight="1" thickBot="1" x14ac:dyDescent="0.3">
      <c r="B9" s="189">
        <v>4</v>
      </c>
      <c r="C9" s="182"/>
      <c r="D9" s="174"/>
      <c r="E9" s="171"/>
      <c r="F9" s="417"/>
      <c r="G9" s="413"/>
      <c r="H9" s="173"/>
      <c r="I9" s="173"/>
      <c r="J9" s="173"/>
      <c r="K9" s="172"/>
      <c r="L9" s="173"/>
      <c r="M9" s="172"/>
      <c r="N9" s="174"/>
      <c r="O9" s="174"/>
      <c r="P9" s="174"/>
      <c r="Q9" s="174"/>
      <c r="R9" s="173"/>
      <c r="S9" s="182"/>
      <c r="T9" s="174"/>
      <c r="U9" s="171"/>
      <c r="V9" s="171"/>
      <c r="W9" s="417"/>
      <c r="X9" s="449"/>
      <c r="Y9" s="454"/>
      <c r="Z9" s="486" t="s">
        <v>8</v>
      </c>
      <c r="AA9" s="487"/>
      <c r="AB9" s="56"/>
      <c r="AD9" s="273">
        <f>COUNTIFS(G6:G35,"&gt;4")</f>
        <v>0</v>
      </c>
      <c r="AE9" s="273">
        <f>COUNTIFS(H6:H35,"&gt;4")</f>
        <v>0</v>
      </c>
      <c r="AF9" s="273">
        <f>COUNTIFS(I6:I35,"&gt;4")</f>
        <v>0</v>
      </c>
      <c r="AG9" s="273">
        <f>COUNTIFS(J6:J35,"&gt;4")</f>
        <v>0</v>
      </c>
    </row>
    <row r="10" spans="2:33" ht="14.25" customHeight="1" thickBot="1" x14ac:dyDescent="0.3">
      <c r="B10" s="190">
        <v>5</v>
      </c>
      <c r="C10" s="183"/>
      <c r="D10" s="178"/>
      <c r="E10" s="175"/>
      <c r="F10" s="418"/>
      <c r="G10" s="414"/>
      <c r="H10" s="177"/>
      <c r="I10" s="177"/>
      <c r="J10" s="177"/>
      <c r="K10" s="176"/>
      <c r="L10" s="177"/>
      <c r="M10" s="176"/>
      <c r="N10" s="178"/>
      <c r="O10" s="178"/>
      <c r="P10" s="178"/>
      <c r="Q10" s="178"/>
      <c r="R10" s="177"/>
      <c r="S10" s="183"/>
      <c r="T10" s="178"/>
      <c r="U10" s="175"/>
      <c r="V10" s="175"/>
      <c r="W10" s="418"/>
      <c r="X10" s="450"/>
      <c r="Y10" s="452"/>
      <c r="Z10" s="488" t="s">
        <v>9</v>
      </c>
      <c r="AA10" s="489"/>
      <c r="AB10" s="57"/>
      <c r="AD10" s="490" t="s">
        <v>185</v>
      </c>
      <c r="AE10" s="491"/>
      <c r="AF10" s="492"/>
      <c r="AG10" s="273">
        <f>AD9+AE9+AF9+AG9</f>
        <v>0</v>
      </c>
    </row>
    <row r="11" spans="2:33" ht="14.25" customHeight="1" x14ac:dyDescent="0.25">
      <c r="B11" s="189">
        <v>6</v>
      </c>
      <c r="C11" s="182"/>
      <c r="D11" s="174"/>
      <c r="E11" s="171"/>
      <c r="F11" s="417"/>
      <c r="G11" s="413"/>
      <c r="H11" s="173"/>
      <c r="I11" s="173"/>
      <c r="J11" s="173"/>
      <c r="K11" s="172"/>
      <c r="L11" s="173"/>
      <c r="M11" s="172"/>
      <c r="N11" s="174"/>
      <c r="O11" s="174"/>
      <c r="P11" s="174"/>
      <c r="Q11" s="174"/>
      <c r="R11" s="173"/>
      <c r="S11" s="182"/>
      <c r="T11" s="174"/>
      <c r="U11" s="171"/>
      <c r="V11" s="171"/>
      <c r="W11" s="417"/>
      <c r="X11" s="449"/>
      <c r="Y11" s="454"/>
    </row>
    <row r="12" spans="2:33" ht="14.25" customHeight="1" thickBot="1" x14ac:dyDescent="0.3">
      <c r="B12" s="190">
        <v>7</v>
      </c>
      <c r="C12" s="183"/>
      <c r="D12" s="178"/>
      <c r="E12" s="175"/>
      <c r="F12" s="418"/>
      <c r="G12" s="414"/>
      <c r="H12" s="177"/>
      <c r="I12" s="177"/>
      <c r="J12" s="177"/>
      <c r="K12" s="176"/>
      <c r="L12" s="177"/>
      <c r="M12" s="176"/>
      <c r="N12" s="178"/>
      <c r="O12" s="178"/>
      <c r="P12" s="178"/>
      <c r="Q12" s="178"/>
      <c r="R12" s="177"/>
      <c r="S12" s="183"/>
      <c r="T12" s="178"/>
      <c r="U12" s="175"/>
      <c r="V12" s="175"/>
      <c r="W12" s="418"/>
      <c r="X12" s="450"/>
      <c r="Y12" s="452"/>
    </row>
    <row r="13" spans="2:33" ht="14.25" customHeight="1" x14ac:dyDescent="0.25">
      <c r="B13" s="189">
        <v>8</v>
      </c>
      <c r="C13" s="182"/>
      <c r="D13" s="174"/>
      <c r="E13" s="171"/>
      <c r="F13" s="417"/>
      <c r="G13" s="413"/>
      <c r="H13" s="173"/>
      <c r="I13" s="173"/>
      <c r="J13" s="173"/>
      <c r="K13" s="172"/>
      <c r="L13" s="173"/>
      <c r="M13" s="172"/>
      <c r="N13" s="174"/>
      <c r="O13" s="174"/>
      <c r="P13" s="174"/>
      <c r="Q13" s="174"/>
      <c r="R13" s="173"/>
      <c r="S13" s="182"/>
      <c r="T13" s="174"/>
      <c r="U13" s="171"/>
      <c r="V13" s="171"/>
      <c r="W13" s="417"/>
      <c r="X13" s="449"/>
      <c r="Y13" s="454"/>
      <c r="Z13" s="549" t="s">
        <v>128</v>
      </c>
      <c r="AA13" s="550"/>
      <c r="AB13" s="550"/>
      <c r="AC13" s="551"/>
    </row>
    <row r="14" spans="2:33" ht="14.25" customHeight="1" x14ac:dyDescent="0.25">
      <c r="B14" s="190">
        <v>9</v>
      </c>
      <c r="C14" s="183"/>
      <c r="D14" s="178"/>
      <c r="E14" s="175"/>
      <c r="F14" s="418"/>
      <c r="G14" s="414"/>
      <c r="H14" s="177"/>
      <c r="I14" s="177"/>
      <c r="J14" s="177"/>
      <c r="K14" s="176"/>
      <c r="L14" s="177"/>
      <c r="M14" s="176"/>
      <c r="N14" s="178"/>
      <c r="O14" s="178"/>
      <c r="P14" s="178"/>
      <c r="Q14" s="178"/>
      <c r="R14" s="177"/>
      <c r="S14" s="183"/>
      <c r="T14" s="178"/>
      <c r="U14" s="175"/>
      <c r="V14" s="175"/>
      <c r="W14" s="418"/>
      <c r="X14" s="450"/>
      <c r="Y14" s="452"/>
      <c r="Z14" s="552" t="s">
        <v>129</v>
      </c>
      <c r="AA14" s="553"/>
      <c r="AB14" s="553"/>
      <c r="AC14" s="163">
        <f>C36+D36+E36+F36+G36+H36+I36+J36</f>
        <v>0</v>
      </c>
    </row>
    <row r="15" spans="2:33" ht="14.25" customHeight="1" x14ac:dyDescent="0.25">
      <c r="B15" s="189">
        <v>10</v>
      </c>
      <c r="C15" s="182"/>
      <c r="D15" s="174"/>
      <c r="E15" s="171"/>
      <c r="F15" s="417"/>
      <c r="G15" s="413"/>
      <c r="H15" s="173"/>
      <c r="I15" s="173"/>
      <c r="J15" s="173"/>
      <c r="K15" s="172"/>
      <c r="L15" s="173"/>
      <c r="M15" s="172"/>
      <c r="N15" s="174"/>
      <c r="O15" s="174"/>
      <c r="P15" s="174"/>
      <c r="Q15" s="174"/>
      <c r="R15" s="173"/>
      <c r="S15" s="182"/>
      <c r="T15" s="174"/>
      <c r="U15" s="171"/>
      <c r="V15" s="171"/>
      <c r="W15" s="417"/>
      <c r="X15" s="449"/>
      <c r="Y15" s="454"/>
      <c r="Z15" s="552" t="s">
        <v>130</v>
      </c>
      <c r="AA15" s="553"/>
      <c r="AB15" s="553"/>
      <c r="AC15" s="163">
        <f>H38</f>
        <v>0</v>
      </c>
    </row>
    <row r="16" spans="2:33" ht="14.25" customHeight="1" x14ac:dyDescent="0.25">
      <c r="B16" s="190">
        <v>11</v>
      </c>
      <c r="C16" s="183"/>
      <c r="D16" s="178"/>
      <c r="E16" s="175"/>
      <c r="F16" s="418"/>
      <c r="G16" s="414"/>
      <c r="H16" s="177"/>
      <c r="I16" s="177"/>
      <c r="J16" s="177"/>
      <c r="K16" s="176"/>
      <c r="L16" s="177"/>
      <c r="M16" s="176"/>
      <c r="N16" s="178"/>
      <c r="O16" s="178"/>
      <c r="P16" s="178"/>
      <c r="Q16" s="178"/>
      <c r="R16" s="177"/>
      <c r="S16" s="183"/>
      <c r="T16" s="178"/>
      <c r="U16" s="175"/>
      <c r="V16" s="175"/>
      <c r="W16" s="418"/>
      <c r="X16" s="450"/>
      <c r="Y16" s="452"/>
      <c r="Z16" s="552" t="s">
        <v>99</v>
      </c>
      <c r="AA16" s="553"/>
      <c r="AB16" s="553"/>
      <c r="AC16" s="163">
        <f>W44</f>
        <v>0</v>
      </c>
    </row>
    <row r="17" spans="2:29" ht="14.25" customHeight="1" x14ac:dyDescent="0.25">
      <c r="B17" s="189">
        <v>12</v>
      </c>
      <c r="C17" s="182"/>
      <c r="D17" s="174"/>
      <c r="E17" s="171"/>
      <c r="F17" s="417"/>
      <c r="G17" s="413"/>
      <c r="H17" s="173"/>
      <c r="I17" s="173"/>
      <c r="J17" s="173"/>
      <c r="K17" s="172"/>
      <c r="L17" s="173"/>
      <c r="M17" s="172"/>
      <c r="N17" s="174"/>
      <c r="O17" s="174"/>
      <c r="P17" s="174"/>
      <c r="Q17" s="174"/>
      <c r="R17" s="173"/>
      <c r="S17" s="182"/>
      <c r="T17" s="174"/>
      <c r="U17" s="171"/>
      <c r="V17" s="171"/>
      <c r="W17" s="417"/>
      <c r="X17" s="449"/>
      <c r="Y17" s="454"/>
      <c r="Z17" s="554" t="s">
        <v>192</v>
      </c>
      <c r="AA17" s="554"/>
      <c r="AB17" s="552"/>
      <c r="AC17" s="163">
        <f>AC45</f>
        <v>0</v>
      </c>
    </row>
    <row r="18" spans="2:29" ht="14.25" customHeight="1" thickBot="1" x14ac:dyDescent="0.3">
      <c r="B18" s="190">
        <v>13</v>
      </c>
      <c r="C18" s="183"/>
      <c r="D18" s="178"/>
      <c r="E18" s="175"/>
      <c r="F18" s="418"/>
      <c r="G18" s="414"/>
      <c r="H18" s="177"/>
      <c r="I18" s="177"/>
      <c r="J18" s="177"/>
      <c r="K18" s="176"/>
      <c r="L18" s="177"/>
      <c r="M18" s="176"/>
      <c r="N18" s="178"/>
      <c r="O18" s="178"/>
      <c r="P18" s="178"/>
      <c r="Q18" s="178"/>
      <c r="R18" s="177"/>
      <c r="S18" s="183"/>
      <c r="T18" s="178"/>
      <c r="U18" s="175"/>
      <c r="V18" s="175"/>
      <c r="W18" s="418"/>
      <c r="X18" s="450"/>
      <c r="Y18" s="452"/>
      <c r="Z18" s="497" t="s">
        <v>48</v>
      </c>
      <c r="AA18" s="498"/>
      <c r="AB18" s="498"/>
      <c r="AC18" s="162">
        <f>AC14+AC15+AC16+AC17</f>
        <v>0</v>
      </c>
    </row>
    <row r="19" spans="2:29" ht="14.25" customHeight="1" x14ac:dyDescent="0.25">
      <c r="B19" s="189">
        <v>14</v>
      </c>
      <c r="C19" s="182"/>
      <c r="D19" s="174"/>
      <c r="E19" s="171"/>
      <c r="F19" s="417"/>
      <c r="G19" s="413"/>
      <c r="H19" s="173"/>
      <c r="I19" s="173"/>
      <c r="J19" s="173"/>
      <c r="K19" s="172"/>
      <c r="L19" s="173"/>
      <c r="M19" s="172"/>
      <c r="N19" s="174"/>
      <c r="O19" s="174"/>
      <c r="P19" s="174"/>
      <c r="Q19" s="174"/>
      <c r="R19" s="173"/>
      <c r="S19" s="182"/>
      <c r="T19" s="174"/>
      <c r="U19" s="171"/>
      <c r="V19" s="171"/>
      <c r="W19" s="417"/>
      <c r="X19" s="449"/>
      <c r="Y19" s="454"/>
    </row>
    <row r="20" spans="2:29" ht="14.25" customHeight="1" thickBot="1" x14ac:dyDescent="0.3">
      <c r="B20" s="190">
        <v>15</v>
      </c>
      <c r="C20" s="183"/>
      <c r="D20" s="178"/>
      <c r="E20" s="175"/>
      <c r="F20" s="418"/>
      <c r="G20" s="414"/>
      <c r="H20" s="177"/>
      <c r="I20" s="177"/>
      <c r="J20" s="177"/>
      <c r="K20" s="176"/>
      <c r="L20" s="177"/>
      <c r="M20" s="176"/>
      <c r="N20" s="178"/>
      <c r="O20" s="178"/>
      <c r="P20" s="178"/>
      <c r="Q20" s="178"/>
      <c r="R20" s="177"/>
      <c r="S20" s="183"/>
      <c r="T20" s="178"/>
      <c r="U20" s="175"/>
      <c r="V20" s="175"/>
      <c r="W20" s="418"/>
      <c r="X20" s="450"/>
      <c r="Y20" s="452"/>
    </row>
    <row r="21" spans="2:29" ht="14.25" customHeight="1" x14ac:dyDescent="0.25">
      <c r="B21" s="189">
        <v>16</v>
      </c>
      <c r="C21" s="182"/>
      <c r="D21" s="174"/>
      <c r="E21" s="171"/>
      <c r="F21" s="417"/>
      <c r="G21" s="413"/>
      <c r="H21" s="173"/>
      <c r="I21" s="173"/>
      <c r="J21" s="173"/>
      <c r="K21" s="172"/>
      <c r="L21" s="173"/>
      <c r="M21" s="172"/>
      <c r="N21" s="174"/>
      <c r="O21" s="174"/>
      <c r="P21" s="174"/>
      <c r="Q21" s="174"/>
      <c r="R21" s="173"/>
      <c r="S21" s="182"/>
      <c r="T21" s="174"/>
      <c r="U21" s="171"/>
      <c r="V21" s="171"/>
      <c r="W21" s="417"/>
      <c r="X21" s="449"/>
      <c r="Y21" s="454"/>
      <c r="Z21" s="499" t="s">
        <v>131</v>
      </c>
      <c r="AA21" s="500"/>
      <c r="AB21" s="500"/>
      <c r="AC21" s="501"/>
    </row>
    <row r="22" spans="2:29" ht="14.25" customHeight="1" x14ac:dyDescent="0.25">
      <c r="B22" s="190">
        <v>17</v>
      </c>
      <c r="C22" s="183"/>
      <c r="D22" s="178"/>
      <c r="E22" s="175"/>
      <c r="F22" s="418"/>
      <c r="G22" s="414"/>
      <c r="H22" s="177"/>
      <c r="I22" s="177"/>
      <c r="J22" s="177"/>
      <c r="K22" s="176"/>
      <c r="L22" s="177"/>
      <c r="M22" s="176"/>
      <c r="N22" s="178"/>
      <c r="O22" s="178"/>
      <c r="P22" s="178"/>
      <c r="Q22" s="178"/>
      <c r="R22" s="177"/>
      <c r="S22" s="183"/>
      <c r="T22" s="178"/>
      <c r="U22" s="175"/>
      <c r="V22" s="175"/>
      <c r="W22" s="418"/>
      <c r="X22" s="450"/>
      <c r="Y22" s="452"/>
      <c r="Z22" s="495" t="s">
        <v>133</v>
      </c>
      <c r="AA22" s="496"/>
      <c r="AB22" s="496"/>
      <c r="AC22" s="163">
        <f>M36+N36+O36+P36+Q36+R36</f>
        <v>0</v>
      </c>
    </row>
    <row r="23" spans="2:29" ht="14.25" customHeight="1" x14ac:dyDescent="0.25">
      <c r="B23" s="189">
        <v>18</v>
      </c>
      <c r="C23" s="182"/>
      <c r="D23" s="174"/>
      <c r="E23" s="171"/>
      <c r="F23" s="417"/>
      <c r="G23" s="413"/>
      <c r="H23" s="173"/>
      <c r="I23" s="173"/>
      <c r="J23" s="173"/>
      <c r="K23" s="172"/>
      <c r="L23" s="173"/>
      <c r="M23" s="172"/>
      <c r="N23" s="174"/>
      <c r="O23" s="174"/>
      <c r="P23" s="174"/>
      <c r="Q23" s="174"/>
      <c r="R23" s="173"/>
      <c r="S23" s="182"/>
      <c r="T23" s="174"/>
      <c r="U23" s="171"/>
      <c r="V23" s="171"/>
      <c r="W23" s="417"/>
      <c r="X23" s="449"/>
      <c r="Y23" s="454"/>
      <c r="Z23" s="495" t="s">
        <v>132</v>
      </c>
      <c r="AA23" s="496"/>
      <c r="AB23" s="496"/>
      <c r="AC23" s="163">
        <f>S36+T36+U36+V36</f>
        <v>0</v>
      </c>
    </row>
    <row r="24" spans="2:29" ht="14.25" customHeight="1" x14ac:dyDescent="0.25">
      <c r="B24" s="190">
        <v>19</v>
      </c>
      <c r="C24" s="183"/>
      <c r="D24" s="178"/>
      <c r="E24" s="175"/>
      <c r="F24" s="418"/>
      <c r="G24" s="414"/>
      <c r="H24" s="177"/>
      <c r="I24" s="177"/>
      <c r="J24" s="177"/>
      <c r="K24" s="176"/>
      <c r="L24" s="177"/>
      <c r="M24" s="176"/>
      <c r="N24" s="178"/>
      <c r="O24" s="178"/>
      <c r="P24" s="178"/>
      <c r="Q24" s="178"/>
      <c r="R24" s="177"/>
      <c r="S24" s="183"/>
      <c r="T24" s="178"/>
      <c r="U24" s="175"/>
      <c r="V24" s="175"/>
      <c r="W24" s="418"/>
      <c r="X24" s="450"/>
      <c r="Y24" s="452"/>
      <c r="Z24" s="546" t="s">
        <v>134</v>
      </c>
      <c r="AA24" s="546"/>
      <c r="AB24" s="495"/>
      <c r="AC24" s="163">
        <f>G61+H61</f>
        <v>0</v>
      </c>
    </row>
    <row r="25" spans="2:29" ht="14.25" customHeight="1" x14ac:dyDescent="0.25">
      <c r="B25" s="189">
        <v>20</v>
      </c>
      <c r="C25" s="182"/>
      <c r="D25" s="174"/>
      <c r="E25" s="171"/>
      <c r="F25" s="417"/>
      <c r="G25" s="413"/>
      <c r="H25" s="173"/>
      <c r="I25" s="173"/>
      <c r="J25" s="173"/>
      <c r="K25" s="172"/>
      <c r="L25" s="173"/>
      <c r="M25" s="172"/>
      <c r="N25" s="174"/>
      <c r="O25" s="174"/>
      <c r="P25" s="174"/>
      <c r="Q25" s="174"/>
      <c r="R25" s="173"/>
      <c r="S25" s="182"/>
      <c r="T25" s="174"/>
      <c r="U25" s="171"/>
      <c r="V25" s="171"/>
      <c r="W25" s="417"/>
      <c r="X25" s="449"/>
      <c r="Y25" s="454"/>
      <c r="Z25" s="546" t="s">
        <v>135</v>
      </c>
      <c r="AA25" s="546"/>
      <c r="AB25" s="495"/>
      <c r="AC25" s="163">
        <f>W44</f>
        <v>0</v>
      </c>
    </row>
    <row r="26" spans="2:29" ht="14.25" customHeight="1" thickBot="1" x14ac:dyDescent="0.3">
      <c r="B26" s="190">
        <v>21</v>
      </c>
      <c r="C26" s="183"/>
      <c r="D26" s="178"/>
      <c r="E26" s="175"/>
      <c r="F26" s="418"/>
      <c r="G26" s="414"/>
      <c r="H26" s="177"/>
      <c r="I26" s="177"/>
      <c r="J26" s="177"/>
      <c r="K26" s="176"/>
      <c r="L26" s="177"/>
      <c r="M26" s="176"/>
      <c r="N26" s="178"/>
      <c r="O26" s="178"/>
      <c r="P26" s="178"/>
      <c r="Q26" s="178"/>
      <c r="R26" s="177"/>
      <c r="S26" s="183"/>
      <c r="T26" s="178"/>
      <c r="U26" s="175"/>
      <c r="V26" s="175"/>
      <c r="W26" s="418"/>
      <c r="X26" s="450"/>
      <c r="Y26" s="452"/>
      <c r="Z26" s="547" t="s">
        <v>48</v>
      </c>
      <c r="AA26" s="548"/>
      <c r="AB26" s="548"/>
      <c r="AC26" s="162">
        <f>AC22+AC23+AC24+AC25</f>
        <v>0</v>
      </c>
    </row>
    <row r="27" spans="2:29" ht="14.25" customHeight="1" x14ac:dyDescent="0.25">
      <c r="B27" s="189">
        <v>22</v>
      </c>
      <c r="C27" s="182"/>
      <c r="D27" s="174"/>
      <c r="E27" s="171"/>
      <c r="F27" s="417"/>
      <c r="G27" s="413"/>
      <c r="H27" s="173"/>
      <c r="I27" s="173"/>
      <c r="J27" s="173"/>
      <c r="K27" s="172"/>
      <c r="L27" s="173"/>
      <c r="M27" s="172"/>
      <c r="N27" s="174"/>
      <c r="O27" s="174"/>
      <c r="P27" s="174"/>
      <c r="Q27" s="174"/>
      <c r="R27" s="173"/>
      <c r="S27" s="182"/>
      <c r="T27" s="174"/>
      <c r="U27" s="171"/>
      <c r="V27" s="171"/>
      <c r="W27" s="417"/>
      <c r="X27" s="449"/>
      <c r="Y27" s="454"/>
    </row>
    <row r="28" spans="2:29" ht="14.25" customHeight="1" x14ac:dyDescent="0.25">
      <c r="B28" s="190">
        <v>23</v>
      </c>
      <c r="C28" s="183"/>
      <c r="D28" s="178"/>
      <c r="E28" s="175"/>
      <c r="F28" s="418"/>
      <c r="G28" s="414"/>
      <c r="H28" s="177"/>
      <c r="I28" s="177"/>
      <c r="J28" s="177"/>
      <c r="K28" s="176"/>
      <c r="L28" s="177"/>
      <c r="M28" s="176"/>
      <c r="N28" s="178"/>
      <c r="O28" s="178"/>
      <c r="P28" s="178"/>
      <c r="Q28" s="178"/>
      <c r="R28" s="177"/>
      <c r="S28" s="183"/>
      <c r="T28" s="178"/>
      <c r="U28" s="175"/>
      <c r="V28" s="175"/>
      <c r="W28" s="418"/>
      <c r="X28" s="450"/>
      <c r="Y28" s="452"/>
    </row>
    <row r="29" spans="2:29" ht="14.25" customHeight="1" x14ac:dyDescent="0.25">
      <c r="B29" s="189">
        <v>24</v>
      </c>
      <c r="C29" s="368"/>
      <c r="D29" s="369"/>
      <c r="E29" s="370"/>
      <c r="F29" s="419"/>
      <c r="G29" s="415"/>
      <c r="H29" s="371"/>
      <c r="I29" s="371"/>
      <c r="J29" s="371"/>
      <c r="K29" s="372"/>
      <c r="L29" s="371"/>
      <c r="M29" s="372"/>
      <c r="N29" s="369"/>
      <c r="O29" s="369"/>
      <c r="P29" s="369"/>
      <c r="Q29" s="369"/>
      <c r="R29" s="371"/>
      <c r="S29" s="182"/>
      <c r="T29" s="174"/>
      <c r="U29" s="171"/>
      <c r="V29" s="171"/>
      <c r="W29" s="417"/>
      <c r="X29" s="449"/>
      <c r="Y29" s="454"/>
    </row>
    <row r="30" spans="2:29" ht="14.25" customHeight="1" x14ac:dyDescent="0.25">
      <c r="B30" s="190">
        <v>25</v>
      </c>
      <c r="C30" s="183"/>
      <c r="D30" s="178"/>
      <c r="E30" s="175"/>
      <c r="F30" s="418"/>
      <c r="G30" s="414"/>
      <c r="H30" s="177"/>
      <c r="I30" s="177"/>
      <c r="J30" s="177"/>
      <c r="K30" s="176"/>
      <c r="L30" s="177"/>
      <c r="M30" s="176"/>
      <c r="N30" s="178"/>
      <c r="O30" s="178"/>
      <c r="P30" s="178"/>
      <c r="Q30" s="178"/>
      <c r="R30" s="177"/>
      <c r="S30" s="183"/>
      <c r="T30" s="178"/>
      <c r="U30" s="175"/>
      <c r="V30" s="175"/>
      <c r="W30" s="418"/>
      <c r="X30" s="450"/>
      <c r="Y30" s="452"/>
    </row>
    <row r="31" spans="2:29" ht="14.25" customHeight="1" x14ac:dyDescent="0.25">
      <c r="B31" s="189">
        <v>26</v>
      </c>
      <c r="C31" s="368"/>
      <c r="D31" s="369"/>
      <c r="E31" s="370"/>
      <c r="F31" s="419"/>
      <c r="G31" s="415"/>
      <c r="H31" s="371"/>
      <c r="I31" s="371"/>
      <c r="J31" s="371"/>
      <c r="K31" s="372"/>
      <c r="L31" s="371"/>
      <c r="M31" s="372"/>
      <c r="N31" s="369"/>
      <c r="O31" s="369"/>
      <c r="P31" s="369"/>
      <c r="Q31" s="369"/>
      <c r="R31" s="371"/>
      <c r="S31" s="182"/>
      <c r="T31" s="174"/>
      <c r="U31" s="171"/>
      <c r="V31" s="171"/>
      <c r="W31" s="417"/>
      <c r="X31" s="449"/>
      <c r="Y31" s="454"/>
    </row>
    <row r="32" spans="2:29" ht="14.25" customHeight="1" x14ac:dyDescent="0.25">
      <c r="B32" s="190">
        <v>27</v>
      </c>
      <c r="C32" s="183"/>
      <c r="D32" s="178"/>
      <c r="E32" s="175"/>
      <c r="F32" s="418"/>
      <c r="G32" s="414"/>
      <c r="H32" s="177"/>
      <c r="I32" s="177"/>
      <c r="J32" s="177"/>
      <c r="K32" s="176"/>
      <c r="L32" s="177"/>
      <c r="M32" s="176"/>
      <c r="N32" s="178"/>
      <c r="O32" s="178"/>
      <c r="P32" s="178"/>
      <c r="Q32" s="178"/>
      <c r="R32" s="177"/>
      <c r="S32" s="183"/>
      <c r="T32" s="178"/>
      <c r="U32" s="175"/>
      <c r="V32" s="175"/>
      <c r="W32" s="418"/>
      <c r="X32" s="450"/>
      <c r="Y32" s="452"/>
    </row>
    <row r="33" spans="2:36" ht="14.25" customHeight="1" x14ac:dyDescent="0.25">
      <c r="B33" s="189">
        <v>28</v>
      </c>
      <c r="C33" s="368"/>
      <c r="D33" s="369"/>
      <c r="E33" s="370"/>
      <c r="F33" s="419"/>
      <c r="G33" s="415"/>
      <c r="H33" s="371"/>
      <c r="I33" s="371"/>
      <c r="J33" s="371"/>
      <c r="K33" s="372"/>
      <c r="L33" s="371"/>
      <c r="M33" s="372"/>
      <c r="N33" s="369"/>
      <c r="O33" s="369"/>
      <c r="P33" s="369"/>
      <c r="Q33" s="369"/>
      <c r="R33" s="371"/>
      <c r="S33" s="182"/>
      <c r="T33" s="174"/>
      <c r="U33" s="171"/>
      <c r="V33" s="171"/>
      <c r="W33" s="417"/>
      <c r="X33" s="449"/>
      <c r="Y33" s="454"/>
    </row>
    <row r="34" spans="2:36" ht="14.25" customHeight="1" x14ac:dyDescent="0.25">
      <c r="B34" s="190">
        <v>29</v>
      </c>
      <c r="C34" s="183"/>
      <c r="D34" s="178"/>
      <c r="E34" s="175"/>
      <c r="F34" s="418"/>
      <c r="G34" s="414"/>
      <c r="H34" s="177"/>
      <c r="I34" s="177"/>
      <c r="J34" s="177"/>
      <c r="K34" s="176"/>
      <c r="L34" s="177"/>
      <c r="M34" s="176"/>
      <c r="N34" s="178"/>
      <c r="O34" s="178"/>
      <c r="P34" s="178"/>
      <c r="Q34" s="178"/>
      <c r="R34" s="177"/>
      <c r="S34" s="183"/>
      <c r="T34" s="178"/>
      <c r="U34" s="175"/>
      <c r="V34" s="175"/>
      <c r="W34" s="418"/>
      <c r="X34" s="450"/>
      <c r="Y34" s="452"/>
    </row>
    <row r="35" spans="2:36" ht="14.25" customHeight="1" thickBot="1" x14ac:dyDescent="0.3">
      <c r="B35" s="374">
        <v>30</v>
      </c>
      <c r="C35" s="368"/>
      <c r="D35" s="369"/>
      <c r="E35" s="370"/>
      <c r="F35" s="420"/>
      <c r="G35" s="415"/>
      <c r="H35" s="371"/>
      <c r="I35" s="371"/>
      <c r="J35" s="371"/>
      <c r="K35" s="372"/>
      <c r="L35" s="371"/>
      <c r="M35" s="372"/>
      <c r="N35" s="369"/>
      <c r="O35" s="369"/>
      <c r="P35" s="369"/>
      <c r="Q35" s="369"/>
      <c r="R35" s="371"/>
      <c r="S35" s="182"/>
      <c r="T35" s="174"/>
      <c r="U35" s="171"/>
      <c r="V35" s="171"/>
      <c r="W35" s="417"/>
      <c r="X35" s="449"/>
      <c r="Y35" s="454"/>
    </row>
    <row r="36" spans="2:36" ht="14.25" customHeight="1" thickBot="1" x14ac:dyDescent="0.3">
      <c r="C36" s="4">
        <f t="shared" ref="C36:V36" si="0">SUM(C6:C35)</f>
        <v>0</v>
      </c>
      <c r="D36" s="4">
        <f t="shared" si="0"/>
        <v>0</v>
      </c>
      <c r="E36" s="49">
        <f t="shared" si="0"/>
        <v>0</v>
      </c>
      <c r="F36" s="4">
        <f t="shared" si="0"/>
        <v>0</v>
      </c>
      <c r="G36" s="4">
        <f t="shared" si="0"/>
        <v>0</v>
      </c>
      <c r="H36" s="4">
        <f t="shared" si="0"/>
        <v>0</v>
      </c>
      <c r="I36" s="4">
        <f t="shared" si="0"/>
        <v>0</v>
      </c>
      <c r="J36" s="49">
        <f t="shared" si="0"/>
        <v>0</v>
      </c>
      <c r="K36" s="4">
        <f t="shared" si="0"/>
        <v>0</v>
      </c>
      <c r="L36" s="234">
        <f t="shared" si="0"/>
        <v>0</v>
      </c>
      <c r="M36" s="4">
        <f t="shared" si="0"/>
        <v>0</v>
      </c>
      <c r="N36" s="4">
        <f t="shared" si="0"/>
        <v>0</v>
      </c>
      <c r="O36" s="4">
        <f t="shared" si="0"/>
        <v>0</v>
      </c>
      <c r="P36" s="4">
        <f t="shared" si="0"/>
        <v>0</v>
      </c>
      <c r="Q36" s="4">
        <f t="shared" si="0"/>
        <v>0</v>
      </c>
      <c r="R36" s="4">
        <f t="shared" si="0"/>
        <v>0</v>
      </c>
      <c r="S36" s="4">
        <f t="shared" si="0"/>
        <v>0</v>
      </c>
      <c r="T36" s="4">
        <f t="shared" si="0"/>
        <v>0</v>
      </c>
      <c r="U36" s="4">
        <f t="shared" si="0"/>
        <v>0</v>
      </c>
      <c r="V36" s="373">
        <f t="shared" si="0"/>
        <v>0</v>
      </c>
      <c r="W36" s="447"/>
      <c r="X36" s="451"/>
      <c r="Y36" s="453"/>
    </row>
    <row r="37" spans="2:36" s="6" customFormat="1" ht="14.25" customHeight="1" thickBot="1" x14ac:dyDescent="0.3">
      <c r="B37" s="47"/>
      <c r="C37" s="2"/>
      <c r="D37" s="2"/>
      <c r="E37" s="5"/>
      <c r="F37" s="5"/>
      <c r="G37" s="5"/>
      <c r="H37" s="5"/>
      <c r="I37" s="5"/>
      <c r="J37" s="5"/>
      <c r="K37" s="5"/>
      <c r="L37" s="5"/>
      <c r="M37" s="3"/>
      <c r="N37" s="3"/>
      <c r="O37" s="7"/>
      <c r="P37" s="3"/>
      <c r="Q37" s="3"/>
      <c r="R37" s="3"/>
      <c r="S37" s="48"/>
      <c r="T37" s="48"/>
      <c r="U37" s="1"/>
      <c r="V37" s="5"/>
      <c r="W37" s="5"/>
      <c r="X37" s="5"/>
      <c r="Y37" s="7"/>
      <c r="Z37" s="5"/>
      <c r="AA37" s="1"/>
      <c r="AB37" s="5"/>
      <c r="AC37" s="5"/>
      <c r="AD37" s="5"/>
      <c r="AI37" s="461"/>
      <c r="AJ37" s="461"/>
    </row>
    <row r="38" spans="2:36" s="6" customFormat="1" ht="25.5" customHeight="1" thickBot="1" x14ac:dyDescent="0.3">
      <c r="B38" s="47"/>
      <c r="C38" s="529" t="s">
        <v>50</v>
      </c>
      <c r="D38" s="530"/>
      <c r="E38" s="530"/>
      <c r="F38" s="530"/>
      <c r="G38" s="531"/>
      <c r="H38" s="270">
        <f>C47+I44</f>
        <v>0</v>
      </c>
      <c r="I38" s="5"/>
      <c r="J38" s="5"/>
      <c r="K38" s="5"/>
      <c r="L38" s="5"/>
      <c r="M38" s="3"/>
      <c r="N38" s="3"/>
      <c r="O38" s="7"/>
      <c r="P38" s="5"/>
      <c r="Q38" s="5"/>
      <c r="R38" s="5"/>
      <c r="S38" s="5"/>
      <c r="T38" s="5"/>
      <c r="U38" s="5"/>
      <c r="V38" s="5"/>
      <c r="W38" s="5"/>
      <c r="X38" s="5"/>
      <c r="Y38" s="7"/>
      <c r="Z38" s="5"/>
      <c r="AA38" s="1"/>
      <c r="AB38" s="5"/>
      <c r="AC38" s="5"/>
      <c r="AD38" s="5"/>
      <c r="AI38" s="461"/>
      <c r="AJ38" s="461"/>
    </row>
    <row r="39" spans="2:36" s="11" customFormat="1" ht="57" customHeight="1" thickBot="1" x14ac:dyDescent="0.3">
      <c r="C39" s="573" t="s">
        <v>51</v>
      </c>
      <c r="D39" s="574"/>
      <c r="E39" s="574"/>
      <c r="F39" s="575"/>
      <c r="G39" s="502" t="s">
        <v>52</v>
      </c>
      <c r="H39" s="503"/>
      <c r="I39" s="504"/>
      <c r="S39" s="526" t="s">
        <v>46</v>
      </c>
      <c r="T39" s="527"/>
      <c r="U39" s="527"/>
      <c r="V39" s="527"/>
      <c r="W39" s="528"/>
      <c r="X39" s="1"/>
      <c r="Z39" s="473" t="s">
        <v>47</v>
      </c>
      <c r="AA39" s="474"/>
      <c r="AB39" s="474"/>
      <c r="AC39" s="475"/>
      <c r="AI39" s="423"/>
      <c r="AJ39" s="423"/>
    </row>
    <row r="40" spans="2:36" ht="18" customHeight="1" x14ac:dyDescent="0.25">
      <c r="C40" s="582"/>
      <c r="D40" s="583"/>
      <c r="E40" s="583"/>
      <c r="F40" s="584"/>
      <c r="G40" s="564" t="s">
        <v>43</v>
      </c>
      <c r="H40" s="565"/>
      <c r="I40" s="568"/>
      <c r="S40" s="476" t="s">
        <v>42</v>
      </c>
      <c r="T40" s="477"/>
      <c r="U40" s="477"/>
      <c r="V40" s="477"/>
      <c r="W40" s="364"/>
      <c r="Z40" s="478" t="s">
        <v>20</v>
      </c>
      <c r="AA40" s="479"/>
      <c r="AB40" s="480"/>
      <c r="AC40" s="484" t="s">
        <v>28</v>
      </c>
    </row>
    <row r="41" spans="2:36" ht="15.75" customHeight="1" x14ac:dyDescent="0.25">
      <c r="C41" s="582"/>
      <c r="D41" s="583"/>
      <c r="E41" s="583"/>
      <c r="F41" s="584"/>
      <c r="G41" s="566"/>
      <c r="H41" s="567"/>
      <c r="I41" s="568"/>
      <c r="S41" s="469" t="s">
        <v>12</v>
      </c>
      <c r="T41" s="470"/>
      <c r="U41" s="470"/>
      <c r="V41" s="470"/>
      <c r="W41" s="365"/>
      <c r="Z41" s="481"/>
      <c r="AA41" s="482"/>
      <c r="AB41" s="483"/>
      <c r="AC41" s="485"/>
    </row>
    <row r="42" spans="2:36" ht="18" customHeight="1" x14ac:dyDescent="0.25">
      <c r="C42" s="582"/>
      <c r="D42" s="583"/>
      <c r="E42" s="583"/>
      <c r="F42" s="584"/>
      <c r="G42" s="564" t="s">
        <v>49</v>
      </c>
      <c r="H42" s="565"/>
      <c r="I42" s="568"/>
      <c r="S42" s="469" t="s">
        <v>13</v>
      </c>
      <c r="T42" s="470"/>
      <c r="U42" s="470"/>
      <c r="V42" s="470"/>
      <c r="W42" s="366"/>
      <c r="Z42" s="466"/>
      <c r="AA42" s="467"/>
      <c r="AB42" s="468"/>
      <c r="AC42" s="58"/>
    </row>
    <row r="43" spans="2:36" ht="15.75" customHeight="1" x14ac:dyDescent="0.25">
      <c r="C43" s="582"/>
      <c r="D43" s="583"/>
      <c r="E43" s="583"/>
      <c r="F43" s="584"/>
      <c r="G43" s="566"/>
      <c r="H43" s="567"/>
      <c r="I43" s="568"/>
      <c r="S43" s="469" t="s">
        <v>14</v>
      </c>
      <c r="T43" s="470"/>
      <c r="U43" s="470"/>
      <c r="V43" s="470"/>
      <c r="W43" s="366"/>
      <c r="Z43" s="466"/>
      <c r="AA43" s="467"/>
      <c r="AB43" s="468"/>
      <c r="AC43" s="58"/>
    </row>
    <row r="44" spans="2:36" ht="14.25" customHeight="1" thickBot="1" x14ac:dyDescent="0.3">
      <c r="C44" s="582"/>
      <c r="D44" s="583"/>
      <c r="E44" s="583"/>
      <c r="F44" s="584"/>
      <c r="G44" s="267" t="s">
        <v>38</v>
      </c>
      <c r="H44" s="268"/>
      <c r="I44" s="50">
        <f>I40+I42</f>
        <v>0</v>
      </c>
      <c r="S44" s="471" t="s">
        <v>48</v>
      </c>
      <c r="T44" s="472"/>
      <c r="U44" s="472"/>
      <c r="V44" s="472"/>
      <c r="W44" s="367">
        <f>W40+W41+W42+W43</f>
        <v>0</v>
      </c>
      <c r="Z44" s="466"/>
      <c r="AA44" s="467"/>
      <c r="AB44" s="468"/>
      <c r="AC44" s="58"/>
    </row>
    <row r="45" spans="2:36" ht="14.25" customHeight="1" thickBot="1" x14ac:dyDescent="0.3">
      <c r="C45" s="582"/>
      <c r="D45" s="583"/>
      <c r="E45" s="583"/>
      <c r="F45" s="584"/>
      <c r="Z45" s="464" t="s">
        <v>38</v>
      </c>
      <c r="AA45" s="465"/>
      <c r="AB45" s="465"/>
      <c r="AC45" s="50">
        <f>SUM(AC42:AC44)</f>
        <v>0</v>
      </c>
    </row>
    <row r="46" spans="2:36" ht="14.25" customHeight="1" x14ac:dyDescent="0.25">
      <c r="C46" s="582"/>
      <c r="D46" s="583"/>
      <c r="E46" s="583"/>
      <c r="F46" s="584"/>
      <c r="G46" s="569" t="s">
        <v>32</v>
      </c>
      <c r="H46" s="585"/>
      <c r="I46" s="570"/>
      <c r="W46" s="6"/>
      <c r="X46" s="6"/>
    </row>
    <row r="47" spans="2:36" ht="14.25" customHeight="1" thickBot="1" x14ac:dyDescent="0.3">
      <c r="C47" s="576">
        <f>C40+C41+C42+C43+C44+C45+C46</f>
        <v>0</v>
      </c>
      <c r="D47" s="577"/>
      <c r="E47" s="577"/>
      <c r="F47" s="578"/>
      <c r="G47" s="579" t="s">
        <v>18</v>
      </c>
      <c r="H47" s="580"/>
      <c r="I47" s="581"/>
      <c r="W47" s="6"/>
      <c r="X47" s="6"/>
    </row>
    <row r="48" spans="2:36" ht="14.25" customHeight="1" thickBot="1" x14ac:dyDescent="0.3">
      <c r="G48" s="51" t="s">
        <v>16</v>
      </c>
      <c r="H48" s="269"/>
      <c r="W48" s="6"/>
      <c r="X48" s="6"/>
    </row>
    <row r="49" spans="7:24" ht="17.25" customHeight="1" thickBot="1" x14ac:dyDescent="0.3">
      <c r="G49" s="51" t="s">
        <v>213</v>
      </c>
      <c r="H49" s="59"/>
      <c r="W49" s="6"/>
      <c r="X49" s="6"/>
    </row>
    <row r="50" spans="7:24" ht="15" customHeight="1" x14ac:dyDescent="0.25">
      <c r="G50" s="569" t="s">
        <v>31</v>
      </c>
      <c r="H50" s="570"/>
      <c r="W50" s="6"/>
      <c r="X50" s="6"/>
    </row>
    <row r="51" spans="7:24" ht="15" customHeight="1" thickBot="1" x14ac:dyDescent="0.3">
      <c r="G51" s="571"/>
      <c r="H51" s="572"/>
      <c r="W51" s="6"/>
      <c r="X51" s="6"/>
    </row>
    <row r="52" spans="7:24" x14ac:dyDescent="0.25">
      <c r="G52" s="52" t="s">
        <v>11</v>
      </c>
      <c r="H52" s="52" t="s">
        <v>10</v>
      </c>
      <c r="W52" s="6"/>
      <c r="X52" s="6"/>
    </row>
    <row r="53" spans="7:24" ht="15.75" thickBot="1" x14ac:dyDescent="0.3">
      <c r="G53" s="53"/>
      <c r="H53" s="53"/>
      <c r="W53" s="6"/>
      <c r="X53" s="6"/>
    </row>
    <row r="54" spans="7:24" x14ac:dyDescent="0.25">
      <c r="G54" s="60"/>
      <c r="H54" s="63"/>
    </row>
    <row r="55" spans="7:24" x14ac:dyDescent="0.25">
      <c r="G55" s="61"/>
      <c r="H55" s="54"/>
    </row>
    <row r="56" spans="7:24" ht="15" customHeight="1" x14ac:dyDescent="0.25">
      <c r="G56" s="62"/>
      <c r="H56" s="55"/>
    </row>
    <row r="57" spans="7:24" x14ac:dyDescent="0.25">
      <c r="G57" s="61"/>
      <c r="H57" s="54"/>
    </row>
    <row r="58" spans="7:24" ht="15" customHeight="1" x14ac:dyDescent="0.25">
      <c r="G58" s="62"/>
      <c r="H58" s="55"/>
    </row>
    <row r="59" spans="7:24" x14ac:dyDescent="0.25">
      <c r="G59" s="61"/>
      <c r="H59" s="54"/>
    </row>
    <row r="60" spans="7:24" ht="15.75" customHeight="1" thickBot="1" x14ac:dyDescent="0.3">
      <c r="G60" s="62"/>
      <c r="H60" s="55"/>
    </row>
    <row r="61" spans="7:24" ht="26.25" customHeight="1" thickBot="1" x14ac:dyDescent="0.3">
      <c r="G61" s="4">
        <f>SUM(G54:G60)</f>
        <v>0</v>
      </c>
      <c r="H61" s="49">
        <f>SUM(H54:H60)</f>
        <v>0</v>
      </c>
    </row>
  </sheetData>
  <sheetProtection algorithmName="SHA-512" hashValue="w/BJWY2BnuDKn+AveWAsffwlSZ4lmpKmHwrtAPDyiSEzm9w/wgPMNN0012xe7RWk8JfswcjdldQwfN5TVKGf1A==" saltValue="wUZwdMSHugJm/lT2rNm2zQ==" spinCount="100000" sheet="1" objects="1" scenarios="1"/>
  <mergeCells count="75">
    <mergeCell ref="C2:E3"/>
    <mergeCell ref="F2:F5"/>
    <mergeCell ref="C1:L1"/>
    <mergeCell ref="G2:J3"/>
    <mergeCell ref="K2:K5"/>
    <mergeCell ref="L2:L5"/>
    <mergeCell ref="I4:J4"/>
    <mergeCell ref="B4:B5"/>
    <mergeCell ref="C4:C5"/>
    <mergeCell ref="D4:D5"/>
    <mergeCell ref="E4:E5"/>
    <mergeCell ref="G4:H4"/>
    <mergeCell ref="C41:F41"/>
    <mergeCell ref="C39:F39"/>
    <mergeCell ref="C40:F40"/>
    <mergeCell ref="C38:G38"/>
    <mergeCell ref="G39:I39"/>
    <mergeCell ref="G40:H41"/>
    <mergeCell ref="I40:I41"/>
    <mergeCell ref="C47:F47"/>
    <mergeCell ref="C45:F45"/>
    <mergeCell ref="C46:F46"/>
    <mergeCell ref="C44:F44"/>
    <mergeCell ref="C42:F42"/>
    <mergeCell ref="C43:F43"/>
    <mergeCell ref="Z9:AA9"/>
    <mergeCell ref="Z10:AA10"/>
    <mergeCell ref="G46:I46"/>
    <mergeCell ref="G47:I47"/>
    <mergeCell ref="Z17:AB17"/>
    <mergeCell ref="Z18:AB18"/>
    <mergeCell ref="Z21:AC21"/>
    <mergeCell ref="Z22:AB22"/>
    <mergeCell ref="Z23:AB23"/>
    <mergeCell ref="Z24:AB24"/>
    <mergeCell ref="Z25:AB25"/>
    <mergeCell ref="Z26:AB26"/>
    <mergeCell ref="Z39:AC39"/>
    <mergeCell ref="Z40:AB41"/>
    <mergeCell ref="Z44:AB44"/>
    <mergeCell ref="Z45:AB45"/>
    <mergeCell ref="G50:H51"/>
    <mergeCell ref="G42:H43"/>
    <mergeCell ref="I42:I43"/>
    <mergeCell ref="S1:U1"/>
    <mergeCell ref="M2:R3"/>
    <mergeCell ref="S2:V3"/>
    <mergeCell ref="T4:T5"/>
    <mergeCell ref="U4:U5"/>
    <mergeCell ref="V4:V5"/>
    <mergeCell ref="S4:S5"/>
    <mergeCell ref="S39:W39"/>
    <mergeCell ref="S44:V44"/>
    <mergeCell ref="S40:V40"/>
    <mergeCell ref="Z5:AB6"/>
    <mergeCell ref="AD5:AG5"/>
    <mergeCell ref="AD6:AE6"/>
    <mergeCell ref="AF6:AG6"/>
    <mergeCell ref="Z7:AA7"/>
    <mergeCell ref="AE7:AE8"/>
    <mergeCell ref="AF7:AF8"/>
    <mergeCell ref="AG7:AG8"/>
    <mergeCell ref="Z8:AA8"/>
    <mergeCell ref="AD7:AD8"/>
    <mergeCell ref="AD10:AF10"/>
    <mergeCell ref="Z13:AC13"/>
    <mergeCell ref="Z14:AB14"/>
    <mergeCell ref="Z15:AB15"/>
    <mergeCell ref="Z16:AB16"/>
    <mergeCell ref="AC40:AC41"/>
    <mergeCell ref="S41:V41"/>
    <mergeCell ref="S42:V42"/>
    <mergeCell ref="Z42:AB42"/>
    <mergeCell ref="S43:V43"/>
    <mergeCell ref="Z43:AB43"/>
  </mergeCells>
  <pageMargins left="0.7" right="0.7" top="0.75" bottom="0.75" header="0.3" footer="0.3"/>
  <pageSetup paperSize="9" scale="64" fitToHeight="0" orientation="landscape"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5CB65F30-57F4-4DF0-BC15-72FFFD5FDD7C}">
          <x14:formula1>
            <xm:f>Llistes!$D$11:$D$19</xm:f>
          </x14:formula1>
          <xm:sqref>X6:X35</xm:sqref>
        </x14:dataValidation>
        <x14:dataValidation type="list" allowBlank="1" showInputMessage="1" showErrorMessage="1" xr:uid="{67E89A14-B5FE-4A3E-A573-9DEBA648B953}">
          <x14:formula1>
            <xm:f>'Usos Activitats Pròpies'!$G$1:$AA$1</xm:f>
          </x14:formula1>
          <xm:sqref>Y6:Y36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B1:AJ61"/>
  <sheetViews>
    <sheetView zoomScale="80" zoomScaleNormal="80" zoomScalePageLayoutView="85" workbookViewId="0">
      <selection activeCell="C6" sqref="C6"/>
    </sheetView>
  </sheetViews>
  <sheetFormatPr baseColWidth="10" defaultColWidth="7.5703125" defaultRowHeight="15" x14ac:dyDescent="0.25"/>
  <cols>
    <col min="1" max="1" width="1.7109375" style="1" customWidth="1"/>
    <col min="2" max="2" width="7.5703125" style="11"/>
    <col min="3" max="10" width="7.5703125" style="1"/>
    <col min="11" max="11" width="6.7109375" style="1" customWidth="1"/>
    <col min="12" max="12" width="6.140625" style="1" customWidth="1"/>
    <col min="13" max="22" width="7.5703125" style="1"/>
    <col min="23" max="23" width="9.5703125" style="1" customWidth="1"/>
    <col min="24" max="24" width="10.28515625" style="1" customWidth="1"/>
    <col min="25" max="25" width="12" style="1" customWidth="1"/>
    <col min="26" max="28" width="7.5703125" style="1"/>
    <col min="29" max="29" width="9.85546875" style="1" bestFit="1" customWidth="1"/>
    <col min="30" max="34" width="7.5703125" style="1"/>
    <col min="35" max="35" width="20.5703125" style="197" customWidth="1"/>
    <col min="36" max="36" width="22.28515625" style="197" customWidth="1"/>
    <col min="37" max="16384" width="7.5703125" style="1"/>
  </cols>
  <sheetData>
    <row r="1" spans="2:33" ht="26.25" customHeight="1" thickBot="1" x14ac:dyDescent="0.3">
      <c r="B1" s="12" t="str">
        <f>MensualSumatori!A1</f>
        <v>Gener</v>
      </c>
      <c r="C1" s="532" t="s">
        <v>45</v>
      </c>
      <c r="D1" s="533"/>
      <c r="E1" s="533"/>
      <c r="F1" s="533"/>
      <c r="G1" s="533"/>
      <c r="H1" s="533"/>
      <c r="I1" s="533"/>
      <c r="J1" s="533"/>
      <c r="K1" s="533"/>
      <c r="L1" s="534"/>
      <c r="S1" s="505" t="s">
        <v>190</v>
      </c>
      <c r="T1" s="506"/>
      <c r="U1" s="507"/>
      <c r="V1" s="279"/>
    </row>
    <row r="2" spans="2:33" ht="14.25" customHeight="1" x14ac:dyDescent="0.25">
      <c r="B2" s="12">
        <v>14</v>
      </c>
      <c r="C2" s="535" t="s">
        <v>1</v>
      </c>
      <c r="D2" s="536"/>
      <c r="E2" s="536"/>
      <c r="F2" s="592" t="s">
        <v>2</v>
      </c>
      <c r="G2" s="535" t="s">
        <v>24</v>
      </c>
      <c r="H2" s="536"/>
      <c r="I2" s="536"/>
      <c r="J2" s="537"/>
      <c r="K2" s="541" t="s">
        <v>169</v>
      </c>
      <c r="L2" s="541" t="s">
        <v>170</v>
      </c>
      <c r="M2" s="508" t="s">
        <v>0</v>
      </c>
      <c r="N2" s="509"/>
      <c r="O2" s="509"/>
      <c r="P2" s="509"/>
      <c r="Q2" s="509"/>
      <c r="R2" s="510"/>
      <c r="S2" s="514" t="s">
        <v>29</v>
      </c>
      <c r="T2" s="515"/>
      <c r="U2" s="515"/>
      <c r="V2" s="516"/>
      <c r="W2" s="274"/>
      <c r="X2" s="274"/>
    </row>
    <row r="3" spans="2:33" ht="14.25" customHeight="1" thickBot="1" x14ac:dyDescent="0.3">
      <c r="C3" s="538"/>
      <c r="D3" s="539"/>
      <c r="E3" s="539"/>
      <c r="F3" s="593"/>
      <c r="G3" s="538"/>
      <c r="H3" s="539"/>
      <c r="I3" s="539"/>
      <c r="J3" s="540"/>
      <c r="K3" s="542"/>
      <c r="L3" s="542"/>
      <c r="M3" s="511"/>
      <c r="N3" s="512"/>
      <c r="O3" s="512"/>
      <c r="P3" s="512"/>
      <c r="Q3" s="512"/>
      <c r="R3" s="513"/>
      <c r="S3" s="517"/>
      <c r="T3" s="518"/>
      <c r="U3" s="518"/>
      <c r="V3" s="519"/>
      <c r="W3" s="274"/>
      <c r="X3" s="274"/>
    </row>
    <row r="4" spans="2:33" ht="30.75" customHeight="1" thickBot="1" x14ac:dyDescent="0.3">
      <c r="B4" s="586" t="s">
        <v>17</v>
      </c>
      <c r="C4" s="588" t="s">
        <v>3</v>
      </c>
      <c r="D4" s="588" t="s">
        <v>4</v>
      </c>
      <c r="E4" s="590" t="s">
        <v>5</v>
      </c>
      <c r="F4" s="593"/>
      <c r="G4" s="544" t="s">
        <v>25</v>
      </c>
      <c r="H4" s="545"/>
      <c r="I4" s="544" t="s">
        <v>5</v>
      </c>
      <c r="J4" s="545"/>
      <c r="K4" s="542"/>
      <c r="L4" s="542"/>
      <c r="M4" s="44" t="s">
        <v>186</v>
      </c>
      <c r="N4" s="44" t="s">
        <v>187</v>
      </c>
      <c r="O4" s="45" t="s">
        <v>22</v>
      </c>
      <c r="P4" s="46" t="s">
        <v>23</v>
      </c>
      <c r="Q4" s="45" t="s">
        <v>188</v>
      </c>
      <c r="R4" s="46" t="s">
        <v>189</v>
      </c>
      <c r="S4" s="524" t="s">
        <v>6</v>
      </c>
      <c r="T4" s="520" t="s">
        <v>7</v>
      </c>
      <c r="U4" s="520" t="s">
        <v>8</v>
      </c>
      <c r="V4" s="522" t="s">
        <v>9</v>
      </c>
      <c r="W4" s="274"/>
      <c r="X4" s="274"/>
    </row>
    <row r="5" spans="2:33" ht="36.75" customHeight="1" thickBot="1" x14ac:dyDescent="0.3">
      <c r="B5" s="587"/>
      <c r="C5" s="589"/>
      <c r="D5" s="589"/>
      <c r="E5" s="591"/>
      <c r="F5" s="594"/>
      <c r="G5" s="265" t="s">
        <v>21</v>
      </c>
      <c r="H5" s="272" t="s">
        <v>26</v>
      </c>
      <c r="I5" s="266" t="s">
        <v>21</v>
      </c>
      <c r="J5" s="271" t="s">
        <v>26</v>
      </c>
      <c r="K5" s="543"/>
      <c r="L5" s="543"/>
      <c r="M5" s="20" t="s">
        <v>15</v>
      </c>
      <c r="N5" s="164" t="s">
        <v>15</v>
      </c>
      <c r="O5" s="21" t="s">
        <v>15</v>
      </c>
      <c r="P5" s="21" t="s">
        <v>15</v>
      </c>
      <c r="Q5" s="21" t="s">
        <v>15</v>
      </c>
      <c r="R5" s="21" t="s">
        <v>15</v>
      </c>
      <c r="S5" s="525"/>
      <c r="T5" s="521"/>
      <c r="U5" s="521"/>
      <c r="V5" s="523"/>
      <c r="W5" s="278" t="s">
        <v>225</v>
      </c>
      <c r="X5" s="462" t="s">
        <v>222</v>
      </c>
      <c r="Y5" s="463" t="s">
        <v>250</v>
      </c>
      <c r="Z5" s="515" t="s">
        <v>44</v>
      </c>
      <c r="AA5" s="515"/>
      <c r="AB5" s="516"/>
      <c r="AD5" s="557" t="s">
        <v>184</v>
      </c>
      <c r="AE5" s="558"/>
      <c r="AF5" s="558"/>
      <c r="AG5" s="559"/>
    </row>
    <row r="6" spans="2:33" ht="14.25" customHeight="1" thickBot="1" x14ac:dyDescent="0.3">
      <c r="B6" s="188">
        <v>1</v>
      </c>
      <c r="C6" s="179"/>
      <c r="D6" s="180"/>
      <c r="E6" s="165"/>
      <c r="F6" s="416"/>
      <c r="G6" s="412"/>
      <c r="H6" s="166"/>
      <c r="I6" s="166"/>
      <c r="J6" s="166"/>
      <c r="K6" s="167"/>
      <c r="L6" s="170"/>
      <c r="M6" s="167"/>
      <c r="N6" s="168"/>
      <c r="O6" s="168"/>
      <c r="P6" s="168"/>
      <c r="Q6" s="168"/>
      <c r="R6" s="170"/>
      <c r="S6" s="181"/>
      <c r="T6" s="168"/>
      <c r="U6" s="169"/>
      <c r="V6" s="169"/>
      <c r="W6" s="446"/>
      <c r="X6" s="448"/>
      <c r="Y6" s="452"/>
      <c r="Z6" s="555"/>
      <c r="AA6" s="555"/>
      <c r="AB6" s="556"/>
      <c r="AD6" s="544" t="s">
        <v>25</v>
      </c>
      <c r="AE6" s="545"/>
      <c r="AF6" s="544" t="s">
        <v>5</v>
      </c>
      <c r="AG6" s="545"/>
    </row>
    <row r="7" spans="2:33" ht="14.25" customHeight="1" x14ac:dyDescent="0.25">
      <c r="B7" s="189">
        <v>2</v>
      </c>
      <c r="C7" s="182"/>
      <c r="D7" s="174"/>
      <c r="E7" s="171"/>
      <c r="F7" s="417"/>
      <c r="G7" s="413"/>
      <c r="H7" s="173"/>
      <c r="I7" s="173"/>
      <c r="J7" s="173"/>
      <c r="K7" s="172"/>
      <c r="L7" s="173"/>
      <c r="M7" s="172"/>
      <c r="N7" s="174"/>
      <c r="O7" s="174"/>
      <c r="P7" s="174"/>
      <c r="Q7" s="174"/>
      <c r="R7" s="173"/>
      <c r="S7" s="182"/>
      <c r="T7" s="174"/>
      <c r="U7" s="171"/>
      <c r="V7" s="171"/>
      <c r="W7" s="417"/>
      <c r="X7" s="449"/>
      <c r="Y7" s="454"/>
      <c r="Z7" s="486" t="s">
        <v>6</v>
      </c>
      <c r="AA7" s="487"/>
      <c r="AB7" s="56"/>
      <c r="AD7" s="493" t="s">
        <v>21</v>
      </c>
      <c r="AE7" s="560" t="s">
        <v>26</v>
      </c>
      <c r="AF7" s="493" t="s">
        <v>21</v>
      </c>
      <c r="AG7" s="560" t="s">
        <v>26</v>
      </c>
    </row>
    <row r="8" spans="2:33" ht="14.25" customHeight="1" thickBot="1" x14ac:dyDescent="0.3">
      <c r="B8" s="190">
        <v>3</v>
      </c>
      <c r="C8" s="183"/>
      <c r="D8" s="178"/>
      <c r="E8" s="175"/>
      <c r="F8" s="418"/>
      <c r="G8" s="414"/>
      <c r="H8" s="177"/>
      <c r="I8" s="177"/>
      <c r="J8" s="177"/>
      <c r="K8" s="176"/>
      <c r="L8" s="177"/>
      <c r="M8" s="176"/>
      <c r="N8" s="178"/>
      <c r="O8" s="178"/>
      <c r="P8" s="178"/>
      <c r="Q8" s="178"/>
      <c r="R8" s="177"/>
      <c r="S8" s="183"/>
      <c r="T8" s="178"/>
      <c r="U8" s="175"/>
      <c r="V8" s="175"/>
      <c r="W8" s="418"/>
      <c r="X8" s="450"/>
      <c r="Y8" s="452"/>
      <c r="Z8" s="562" t="s">
        <v>7</v>
      </c>
      <c r="AA8" s="563"/>
      <c r="AB8" s="56"/>
      <c r="AD8" s="494"/>
      <c r="AE8" s="561"/>
      <c r="AF8" s="494"/>
      <c r="AG8" s="561"/>
    </row>
    <row r="9" spans="2:33" ht="14.25" customHeight="1" thickBot="1" x14ac:dyDescent="0.3">
      <c r="B9" s="189">
        <v>4</v>
      </c>
      <c r="C9" s="182"/>
      <c r="D9" s="174"/>
      <c r="E9" s="171"/>
      <c r="F9" s="417"/>
      <c r="G9" s="413"/>
      <c r="H9" s="173"/>
      <c r="I9" s="173"/>
      <c r="J9" s="173"/>
      <c r="K9" s="172"/>
      <c r="L9" s="173"/>
      <c r="M9" s="172"/>
      <c r="N9" s="174"/>
      <c r="O9" s="174"/>
      <c r="P9" s="174"/>
      <c r="Q9" s="174"/>
      <c r="R9" s="173"/>
      <c r="S9" s="182"/>
      <c r="T9" s="174"/>
      <c r="U9" s="171"/>
      <c r="V9" s="171"/>
      <c r="W9" s="417"/>
      <c r="X9" s="449"/>
      <c r="Y9" s="454"/>
      <c r="Z9" s="486" t="s">
        <v>8</v>
      </c>
      <c r="AA9" s="487"/>
      <c r="AB9" s="56"/>
      <c r="AD9" s="273">
        <f>COUNTIFS(G6:G35,"&gt;4")</f>
        <v>0</v>
      </c>
      <c r="AE9" s="273">
        <f>COUNTIFS(H6:H35,"&gt;4")</f>
        <v>0</v>
      </c>
      <c r="AF9" s="273">
        <f>COUNTIFS(I6:I35,"&gt;4")</f>
        <v>0</v>
      </c>
      <c r="AG9" s="273">
        <f>COUNTIFS(J6:J35,"&gt;4")</f>
        <v>0</v>
      </c>
    </row>
    <row r="10" spans="2:33" ht="14.25" customHeight="1" thickBot="1" x14ac:dyDescent="0.3">
      <c r="B10" s="190">
        <v>5</v>
      </c>
      <c r="C10" s="183"/>
      <c r="D10" s="178"/>
      <c r="E10" s="175"/>
      <c r="F10" s="418"/>
      <c r="G10" s="414"/>
      <c r="H10" s="177"/>
      <c r="I10" s="177"/>
      <c r="J10" s="177"/>
      <c r="K10" s="176"/>
      <c r="L10" s="177"/>
      <c r="M10" s="176"/>
      <c r="N10" s="178"/>
      <c r="O10" s="178"/>
      <c r="P10" s="178"/>
      <c r="Q10" s="178"/>
      <c r="R10" s="177"/>
      <c r="S10" s="183"/>
      <c r="T10" s="178"/>
      <c r="U10" s="175"/>
      <c r="V10" s="175"/>
      <c r="W10" s="418"/>
      <c r="X10" s="450"/>
      <c r="Y10" s="452"/>
      <c r="Z10" s="488" t="s">
        <v>9</v>
      </c>
      <c r="AA10" s="489"/>
      <c r="AB10" s="57"/>
      <c r="AD10" s="490" t="s">
        <v>185</v>
      </c>
      <c r="AE10" s="491"/>
      <c r="AF10" s="492"/>
      <c r="AG10" s="273">
        <f>AD9+AE9+AF9+AG9</f>
        <v>0</v>
      </c>
    </row>
    <row r="11" spans="2:33" ht="14.25" customHeight="1" x14ac:dyDescent="0.25">
      <c r="B11" s="189">
        <v>6</v>
      </c>
      <c r="C11" s="182"/>
      <c r="D11" s="174"/>
      <c r="E11" s="171"/>
      <c r="F11" s="417"/>
      <c r="G11" s="413"/>
      <c r="H11" s="173"/>
      <c r="I11" s="173"/>
      <c r="J11" s="173"/>
      <c r="K11" s="172"/>
      <c r="L11" s="173"/>
      <c r="M11" s="172"/>
      <c r="N11" s="174"/>
      <c r="O11" s="174"/>
      <c r="P11" s="174"/>
      <c r="Q11" s="174"/>
      <c r="R11" s="173"/>
      <c r="S11" s="182"/>
      <c r="T11" s="174"/>
      <c r="U11" s="171"/>
      <c r="V11" s="171"/>
      <c r="W11" s="417"/>
      <c r="X11" s="449"/>
      <c r="Y11" s="454"/>
    </row>
    <row r="12" spans="2:33" ht="14.25" customHeight="1" thickBot="1" x14ac:dyDescent="0.3">
      <c r="B12" s="190">
        <v>7</v>
      </c>
      <c r="C12" s="183"/>
      <c r="D12" s="178"/>
      <c r="E12" s="175"/>
      <c r="F12" s="418"/>
      <c r="G12" s="414"/>
      <c r="H12" s="177"/>
      <c r="I12" s="177"/>
      <c r="J12" s="177"/>
      <c r="K12" s="176"/>
      <c r="L12" s="177"/>
      <c r="M12" s="176"/>
      <c r="N12" s="178"/>
      <c r="O12" s="178"/>
      <c r="P12" s="178"/>
      <c r="Q12" s="178"/>
      <c r="R12" s="177"/>
      <c r="S12" s="183"/>
      <c r="T12" s="178"/>
      <c r="U12" s="175"/>
      <c r="V12" s="175"/>
      <c r="W12" s="418"/>
      <c r="X12" s="450"/>
      <c r="Y12" s="452"/>
    </row>
    <row r="13" spans="2:33" ht="14.25" customHeight="1" x14ac:dyDescent="0.25">
      <c r="B13" s="189">
        <v>8</v>
      </c>
      <c r="C13" s="182"/>
      <c r="D13" s="174"/>
      <c r="E13" s="171"/>
      <c r="F13" s="417"/>
      <c r="G13" s="413"/>
      <c r="H13" s="173"/>
      <c r="I13" s="173"/>
      <c r="J13" s="173"/>
      <c r="K13" s="172"/>
      <c r="L13" s="173"/>
      <c r="M13" s="172"/>
      <c r="N13" s="174"/>
      <c r="O13" s="174"/>
      <c r="P13" s="174"/>
      <c r="Q13" s="174"/>
      <c r="R13" s="173"/>
      <c r="S13" s="182"/>
      <c r="T13" s="174"/>
      <c r="U13" s="171"/>
      <c r="V13" s="171"/>
      <c r="W13" s="417"/>
      <c r="X13" s="449"/>
      <c r="Y13" s="454"/>
      <c r="Z13" s="549" t="s">
        <v>128</v>
      </c>
      <c r="AA13" s="550"/>
      <c r="AB13" s="550"/>
      <c r="AC13" s="551"/>
    </row>
    <row r="14" spans="2:33" ht="14.25" customHeight="1" x14ac:dyDescent="0.25">
      <c r="B14" s="190">
        <v>9</v>
      </c>
      <c r="C14" s="183"/>
      <c r="D14" s="178"/>
      <c r="E14" s="175"/>
      <c r="F14" s="418"/>
      <c r="G14" s="414"/>
      <c r="H14" s="177"/>
      <c r="I14" s="177"/>
      <c r="J14" s="177"/>
      <c r="K14" s="176"/>
      <c r="L14" s="177"/>
      <c r="M14" s="176"/>
      <c r="N14" s="178"/>
      <c r="O14" s="178"/>
      <c r="P14" s="178"/>
      <c r="Q14" s="178"/>
      <c r="R14" s="177"/>
      <c r="S14" s="183"/>
      <c r="T14" s="178"/>
      <c r="U14" s="175"/>
      <c r="V14" s="175"/>
      <c r="W14" s="418"/>
      <c r="X14" s="450"/>
      <c r="Y14" s="452"/>
      <c r="Z14" s="552" t="s">
        <v>129</v>
      </c>
      <c r="AA14" s="553"/>
      <c r="AB14" s="553"/>
      <c r="AC14" s="163">
        <f>C36+D36+E36+F36+G36+H36+I36+J36</f>
        <v>0</v>
      </c>
    </row>
    <row r="15" spans="2:33" ht="14.25" customHeight="1" x14ac:dyDescent="0.25">
      <c r="B15" s="189">
        <v>10</v>
      </c>
      <c r="C15" s="182"/>
      <c r="D15" s="174"/>
      <c r="E15" s="171"/>
      <c r="F15" s="417"/>
      <c r="G15" s="413"/>
      <c r="H15" s="173"/>
      <c r="I15" s="173"/>
      <c r="J15" s="173"/>
      <c r="K15" s="172"/>
      <c r="L15" s="173"/>
      <c r="M15" s="172"/>
      <c r="N15" s="174"/>
      <c r="O15" s="174"/>
      <c r="P15" s="174"/>
      <c r="Q15" s="174"/>
      <c r="R15" s="173"/>
      <c r="S15" s="182"/>
      <c r="T15" s="174"/>
      <c r="U15" s="171"/>
      <c r="V15" s="171"/>
      <c r="W15" s="417"/>
      <c r="X15" s="449"/>
      <c r="Y15" s="454"/>
      <c r="Z15" s="552" t="s">
        <v>130</v>
      </c>
      <c r="AA15" s="553"/>
      <c r="AB15" s="553"/>
      <c r="AC15" s="163">
        <f>H38</f>
        <v>0</v>
      </c>
    </row>
    <row r="16" spans="2:33" ht="14.25" customHeight="1" x14ac:dyDescent="0.25">
      <c r="B16" s="190">
        <v>11</v>
      </c>
      <c r="C16" s="183"/>
      <c r="D16" s="178"/>
      <c r="E16" s="175"/>
      <c r="F16" s="418"/>
      <c r="G16" s="414"/>
      <c r="H16" s="177"/>
      <c r="I16" s="177"/>
      <c r="J16" s="177"/>
      <c r="K16" s="176"/>
      <c r="L16" s="177"/>
      <c r="M16" s="176"/>
      <c r="N16" s="178"/>
      <c r="O16" s="178"/>
      <c r="P16" s="178"/>
      <c r="Q16" s="178"/>
      <c r="R16" s="177"/>
      <c r="S16" s="183"/>
      <c r="T16" s="178"/>
      <c r="U16" s="175"/>
      <c r="V16" s="175"/>
      <c r="W16" s="418"/>
      <c r="X16" s="450"/>
      <c r="Y16" s="452"/>
      <c r="Z16" s="552" t="s">
        <v>99</v>
      </c>
      <c r="AA16" s="553"/>
      <c r="AB16" s="553"/>
      <c r="AC16" s="163">
        <f>W44</f>
        <v>0</v>
      </c>
    </row>
    <row r="17" spans="2:29" ht="14.25" customHeight="1" x14ac:dyDescent="0.25">
      <c r="B17" s="189">
        <v>12</v>
      </c>
      <c r="C17" s="182"/>
      <c r="D17" s="174"/>
      <c r="E17" s="171"/>
      <c r="F17" s="417"/>
      <c r="G17" s="413"/>
      <c r="H17" s="173"/>
      <c r="I17" s="173"/>
      <c r="J17" s="173"/>
      <c r="K17" s="172"/>
      <c r="L17" s="173"/>
      <c r="M17" s="172"/>
      <c r="N17" s="174"/>
      <c r="O17" s="174"/>
      <c r="P17" s="174"/>
      <c r="Q17" s="174"/>
      <c r="R17" s="173"/>
      <c r="S17" s="182"/>
      <c r="T17" s="174"/>
      <c r="U17" s="171"/>
      <c r="V17" s="171"/>
      <c r="W17" s="417"/>
      <c r="X17" s="449"/>
      <c r="Y17" s="454"/>
      <c r="Z17" s="554" t="s">
        <v>192</v>
      </c>
      <c r="AA17" s="554"/>
      <c r="AB17" s="552"/>
      <c r="AC17" s="163">
        <f>AC45</f>
        <v>0</v>
      </c>
    </row>
    <row r="18" spans="2:29" ht="14.25" customHeight="1" thickBot="1" x14ac:dyDescent="0.3">
      <c r="B18" s="190">
        <v>13</v>
      </c>
      <c r="C18" s="183"/>
      <c r="D18" s="178"/>
      <c r="E18" s="175"/>
      <c r="F18" s="418"/>
      <c r="G18" s="414"/>
      <c r="H18" s="177"/>
      <c r="I18" s="177"/>
      <c r="J18" s="177"/>
      <c r="K18" s="176"/>
      <c r="L18" s="177"/>
      <c r="M18" s="176"/>
      <c r="N18" s="178"/>
      <c r="O18" s="178"/>
      <c r="P18" s="178"/>
      <c r="Q18" s="178"/>
      <c r="R18" s="177"/>
      <c r="S18" s="183"/>
      <c r="T18" s="178"/>
      <c r="U18" s="175"/>
      <c r="V18" s="175"/>
      <c r="W18" s="418"/>
      <c r="X18" s="450"/>
      <c r="Y18" s="452"/>
      <c r="Z18" s="497" t="s">
        <v>48</v>
      </c>
      <c r="AA18" s="498"/>
      <c r="AB18" s="498"/>
      <c r="AC18" s="162">
        <f>AC14+AC15+AC16+AC17</f>
        <v>0</v>
      </c>
    </row>
    <row r="19" spans="2:29" ht="14.25" customHeight="1" x14ac:dyDescent="0.25">
      <c r="B19" s="189">
        <v>14</v>
      </c>
      <c r="C19" s="182"/>
      <c r="D19" s="174"/>
      <c r="E19" s="171"/>
      <c r="F19" s="417"/>
      <c r="G19" s="413"/>
      <c r="H19" s="173"/>
      <c r="I19" s="173"/>
      <c r="J19" s="173"/>
      <c r="K19" s="172"/>
      <c r="L19" s="173"/>
      <c r="M19" s="172"/>
      <c r="N19" s="174"/>
      <c r="O19" s="174"/>
      <c r="P19" s="174"/>
      <c r="Q19" s="174"/>
      <c r="R19" s="173"/>
      <c r="S19" s="182"/>
      <c r="T19" s="174"/>
      <c r="U19" s="171"/>
      <c r="V19" s="171"/>
      <c r="W19" s="417"/>
      <c r="X19" s="449"/>
      <c r="Y19" s="454"/>
    </row>
    <row r="20" spans="2:29" ht="14.25" customHeight="1" thickBot="1" x14ac:dyDescent="0.3">
      <c r="B20" s="190">
        <v>15</v>
      </c>
      <c r="C20" s="183"/>
      <c r="D20" s="178"/>
      <c r="E20" s="175"/>
      <c r="F20" s="418"/>
      <c r="G20" s="414"/>
      <c r="H20" s="177"/>
      <c r="I20" s="177"/>
      <c r="J20" s="177"/>
      <c r="K20" s="176"/>
      <c r="L20" s="177"/>
      <c r="M20" s="176"/>
      <c r="N20" s="178"/>
      <c r="O20" s="178"/>
      <c r="P20" s="178"/>
      <c r="Q20" s="178"/>
      <c r="R20" s="177"/>
      <c r="S20" s="183"/>
      <c r="T20" s="178"/>
      <c r="U20" s="175"/>
      <c r="V20" s="175"/>
      <c r="W20" s="418"/>
      <c r="X20" s="450"/>
      <c r="Y20" s="452"/>
    </row>
    <row r="21" spans="2:29" ht="14.25" customHeight="1" x14ac:dyDescent="0.25">
      <c r="B21" s="189">
        <v>16</v>
      </c>
      <c r="C21" s="182"/>
      <c r="D21" s="174"/>
      <c r="E21" s="171"/>
      <c r="F21" s="417"/>
      <c r="G21" s="413"/>
      <c r="H21" s="173"/>
      <c r="I21" s="173"/>
      <c r="J21" s="173"/>
      <c r="K21" s="172"/>
      <c r="L21" s="173"/>
      <c r="M21" s="172"/>
      <c r="N21" s="174"/>
      <c r="O21" s="174"/>
      <c r="P21" s="174"/>
      <c r="Q21" s="174"/>
      <c r="R21" s="173"/>
      <c r="S21" s="182"/>
      <c r="T21" s="174"/>
      <c r="U21" s="171"/>
      <c r="V21" s="171"/>
      <c r="W21" s="417"/>
      <c r="X21" s="449"/>
      <c r="Y21" s="454"/>
      <c r="Z21" s="499" t="s">
        <v>131</v>
      </c>
      <c r="AA21" s="500"/>
      <c r="AB21" s="500"/>
      <c r="AC21" s="501"/>
    </row>
    <row r="22" spans="2:29" ht="14.25" customHeight="1" x14ac:dyDescent="0.25">
      <c r="B22" s="190">
        <v>17</v>
      </c>
      <c r="C22" s="183"/>
      <c r="D22" s="178"/>
      <c r="E22" s="175"/>
      <c r="F22" s="418"/>
      <c r="G22" s="414"/>
      <c r="H22" s="177"/>
      <c r="I22" s="177"/>
      <c r="J22" s="177"/>
      <c r="K22" s="176"/>
      <c r="L22" s="177"/>
      <c r="M22" s="176"/>
      <c r="N22" s="178"/>
      <c r="O22" s="178"/>
      <c r="P22" s="178"/>
      <c r="Q22" s="178"/>
      <c r="R22" s="177"/>
      <c r="S22" s="183"/>
      <c r="T22" s="178"/>
      <c r="U22" s="175"/>
      <c r="V22" s="175"/>
      <c r="W22" s="418"/>
      <c r="X22" s="450"/>
      <c r="Y22" s="452"/>
      <c r="Z22" s="495" t="s">
        <v>133</v>
      </c>
      <c r="AA22" s="496"/>
      <c r="AB22" s="496"/>
      <c r="AC22" s="163">
        <f>M36+N36+O36+P36+Q36+R36</f>
        <v>0</v>
      </c>
    </row>
    <row r="23" spans="2:29" ht="14.25" customHeight="1" x14ac:dyDescent="0.25">
      <c r="B23" s="189">
        <v>18</v>
      </c>
      <c r="C23" s="182"/>
      <c r="D23" s="174"/>
      <c r="E23" s="171"/>
      <c r="F23" s="417"/>
      <c r="G23" s="413"/>
      <c r="H23" s="173"/>
      <c r="I23" s="173"/>
      <c r="J23" s="173"/>
      <c r="K23" s="172"/>
      <c r="L23" s="173"/>
      <c r="M23" s="172"/>
      <c r="N23" s="174"/>
      <c r="O23" s="174"/>
      <c r="P23" s="174"/>
      <c r="Q23" s="174"/>
      <c r="R23" s="173"/>
      <c r="S23" s="182"/>
      <c r="T23" s="174"/>
      <c r="U23" s="171"/>
      <c r="V23" s="171"/>
      <c r="W23" s="417"/>
      <c r="X23" s="449"/>
      <c r="Y23" s="454"/>
      <c r="Z23" s="495" t="s">
        <v>132</v>
      </c>
      <c r="AA23" s="496"/>
      <c r="AB23" s="496"/>
      <c r="AC23" s="163">
        <f>S36+T36+U36+V36</f>
        <v>0</v>
      </c>
    </row>
    <row r="24" spans="2:29" ht="14.25" customHeight="1" x14ac:dyDescent="0.25">
      <c r="B24" s="190">
        <v>19</v>
      </c>
      <c r="C24" s="183"/>
      <c r="D24" s="178"/>
      <c r="E24" s="175"/>
      <c r="F24" s="418"/>
      <c r="G24" s="414"/>
      <c r="H24" s="177"/>
      <c r="I24" s="177"/>
      <c r="J24" s="177"/>
      <c r="K24" s="176"/>
      <c r="L24" s="177"/>
      <c r="M24" s="176"/>
      <c r="N24" s="178"/>
      <c r="O24" s="178"/>
      <c r="P24" s="178"/>
      <c r="Q24" s="178"/>
      <c r="R24" s="177"/>
      <c r="S24" s="183"/>
      <c r="T24" s="178"/>
      <c r="U24" s="175"/>
      <c r="V24" s="175"/>
      <c r="W24" s="418"/>
      <c r="X24" s="450"/>
      <c r="Y24" s="452"/>
      <c r="Z24" s="546" t="s">
        <v>134</v>
      </c>
      <c r="AA24" s="546"/>
      <c r="AB24" s="495"/>
      <c r="AC24" s="163">
        <f>G61+H61</f>
        <v>0</v>
      </c>
    </row>
    <row r="25" spans="2:29" ht="14.25" customHeight="1" x14ac:dyDescent="0.25">
      <c r="B25" s="189">
        <v>20</v>
      </c>
      <c r="C25" s="182"/>
      <c r="D25" s="174"/>
      <c r="E25" s="171"/>
      <c r="F25" s="417"/>
      <c r="G25" s="413"/>
      <c r="H25" s="173"/>
      <c r="I25" s="173"/>
      <c r="J25" s="173"/>
      <c r="K25" s="172"/>
      <c r="L25" s="173"/>
      <c r="M25" s="172"/>
      <c r="N25" s="174"/>
      <c r="O25" s="174"/>
      <c r="P25" s="174"/>
      <c r="Q25" s="174"/>
      <c r="R25" s="173"/>
      <c r="S25" s="182"/>
      <c r="T25" s="174"/>
      <c r="U25" s="171"/>
      <c r="V25" s="171"/>
      <c r="W25" s="417"/>
      <c r="X25" s="449"/>
      <c r="Y25" s="454"/>
      <c r="Z25" s="546" t="s">
        <v>135</v>
      </c>
      <c r="AA25" s="546"/>
      <c r="AB25" s="495"/>
      <c r="AC25" s="163">
        <f>W44</f>
        <v>0</v>
      </c>
    </row>
    <row r="26" spans="2:29" ht="14.25" customHeight="1" thickBot="1" x14ac:dyDescent="0.3">
      <c r="B26" s="190">
        <v>21</v>
      </c>
      <c r="C26" s="183"/>
      <c r="D26" s="178"/>
      <c r="E26" s="175"/>
      <c r="F26" s="418"/>
      <c r="G26" s="414"/>
      <c r="H26" s="177"/>
      <c r="I26" s="177"/>
      <c r="J26" s="177"/>
      <c r="K26" s="176"/>
      <c r="L26" s="177"/>
      <c r="M26" s="176"/>
      <c r="N26" s="178"/>
      <c r="O26" s="178"/>
      <c r="P26" s="178"/>
      <c r="Q26" s="178"/>
      <c r="R26" s="177"/>
      <c r="S26" s="183"/>
      <c r="T26" s="178"/>
      <c r="U26" s="175"/>
      <c r="V26" s="175"/>
      <c r="W26" s="418"/>
      <c r="X26" s="450"/>
      <c r="Y26" s="452"/>
      <c r="Z26" s="547" t="s">
        <v>48</v>
      </c>
      <c r="AA26" s="548"/>
      <c r="AB26" s="548"/>
      <c r="AC26" s="162">
        <f>AC22+AC23+AC24+AC25</f>
        <v>0</v>
      </c>
    </row>
    <row r="27" spans="2:29" ht="14.25" customHeight="1" x14ac:dyDescent="0.25">
      <c r="B27" s="189">
        <v>22</v>
      </c>
      <c r="C27" s="182"/>
      <c r="D27" s="174"/>
      <c r="E27" s="171"/>
      <c r="F27" s="417"/>
      <c r="G27" s="413"/>
      <c r="H27" s="173"/>
      <c r="I27" s="173"/>
      <c r="J27" s="173"/>
      <c r="K27" s="172"/>
      <c r="L27" s="173"/>
      <c r="M27" s="172"/>
      <c r="N27" s="174"/>
      <c r="O27" s="174"/>
      <c r="P27" s="174"/>
      <c r="Q27" s="174"/>
      <c r="R27" s="173"/>
      <c r="S27" s="182"/>
      <c r="T27" s="174"/>
      <c r="U27" s="171"/>
      <c r="V27" s="171"/>
      <c r="W27" s="417"/>
      <c r="X27" s="449"/>
      <c r="Y27" s="454"/>
    </row>
    <row r="28" spans="2:29" ht="14.25" customHeight="1" x14ac:dyDescent="0.25">
      <c r="B28" s="190">
        <v>23</v>
      </c>
      <c r="C28" s="183"/>
      <c r="D28" s="178"/>
      <c r="E28" s="175"/>
      <c r="F28" s="418"/>
      <c r="G28" s="414"/>
      <c r="H28" s="177"/>
      <c r="I28" s="177"/>
      <c r="J28" s="177"/>
      <c r="K28" s="176"/>
      <c r="L28" s="177"/>
      <c r="M28" s="176"/>
      <c r="N28" s="178"/>
      <c r="O28" s="178"/>
      <c r="P28" s="178"/>
      <c r="Q28" s="178"/>
      <c r="R28" s="177"/>
      <c r="S28" s="183"/>
      <c r="T28" s="178"/>
      <c r="U28" s="175"/>
      <c r="V28" s="175"/>
      <c r="W28" s="418"/>
      <c r="X28" s="450"/>
      <c r="Y28" s="452"/>
    </row>
    <row r="29" spans="2:29" ht="14.25" customHeight="1" x14ac:dyDescent="0.25">
      <c r="B29" s="189">
        <v>24</v>
      </c>
      <c r="C29" s="368"/>
      <c r="D29" s="369"/>
      <c r="E29" s="370"/>
      <c r="F29" s="419"/>
      <c r="G29" s="415"/>
      <c r="H29" s="371"/>
      <c r="I29" s="371"/>
      <c r="J29" s="371"/>
      <c r="K29" s="372"/>
      <c r="L29" s="371"/>
      <c r="M29" s="372"/>
      <c r="N29" s="369"/>
      <c r="O29" s="369"/>
      <c r="P29" s="369"/>
      <c r="Q29" s="369"/>
      <c r="R29" s="371"/>
      <c r="S29" s="182"/>
      <c r="T29" s="174"/>
      <c r="U29" s="171"/>
      <c r="V29" s="171"/>
      <c r="W29" s="417"/>
      <c r="X29" s="449"/>
      <c r="Y29" s="454"/>
    </row>
    <row r="30" spans="2:29" ht="14.25" customHeight="1" x14ac:dyDescent="0.25">
      <c r="B30" s="190">
        <v>25</v>
      </c>
      <c r="C30" s="183"/>
      <c r="D30" s="178"/>
      <c r="E30" s="175"/>
      <c r="F30" s="418"/>
      <c r="G30" s="414"/>
      <c r="H30" s="177"/>
      <c r="I30" s="177"/>
      <c r="J30" s="177"/>
      <c r="K30" s="176"/>
      <c r="L30" s="177"/>
      <c r="M30" s="176"/>
      <c r="N30" s="178"/>
      <c r="O30" s="178"/>
      <c r="P30" s="178"/>
      <c r="Q30" s="178"/>
      <c r="R30" s="177"/>
      <c r="S30" s="183"/>
      <c r="T30" s="178"/>
      <c r="U30" s="175"/>
      <c r="V30" s="175"/>
      <c r="W30" s="418"/>
      <c r="X30" s="450"/>
      <c r="Y30" s="452"/>
    </row>
    <row r="31" spans="2:29" ht="14.25" customHeight="1" x14ac:dyDescent="0.25">
      <c r="B31" s="189">
        <v>26</v>
      </c>
      <c r="C31" s="368"/>
      <c r="D31" s="369"/>
      <c r="E31" s="370"/>
      <c r="F31" s="419"/>
      <c r="G31" s="415"/>
      <c r="H31" s="371"/>
      <c r="I31" s="371"/>
      <c r="J31" s="371"/>
      <c r="K31" s="372"/>
      <c r="L31" s="371"/>
      <c r="M31" s="372"/>
      <c r="N31" s="369"/>
      <c r="O31" s="369"/>
      <c r="P31" s="369"/>
      <c r="Q31" s="369"/>
      <c r="R31" s="371"/>
      <c r="S31" s="182"/>
      <c r="T31" s="174"/>
      <c r="U31" s="171"/>
      <c r="V31" s="171"/>
      <c r="W31" s="417"/>
      <c r="X31" s="449"/>
      <c r="Y31" s="454"/>
    </row>
    <row r="32" spans="2:29" ht="14.25" customHeight="1" x14ac:dyDescent="0.25">
      <c r="B32" s="190">
        <v>27</v>
      </c>
      <c r="C32" s="183"/>
      <c r="D32" s="178"/>
      <c r="E32" s="175"/>
      <c r="F32" s="418"/>
      <c r="G32" s="414"/>
      <c r="H32" s="177"/>
      <c r="I32" s="177"/>
      <c r="J32" s="177"/>
      <c r="K32" s="176"/>
      <c r="L32" s="177"/>
      <c r="M32" s="176"/>
      <c r="N32" s="178"/>
      <c r="O32" s="178"/>
      <c r="P32" s="178"/>
      <c r="Q32" s="178"/>
      <c r="R32" s="177"/>
      <c r="S32" s="183"/>
      <c r="T32" s="178"/>
      <c r="U32" s="175"/>
      <c r="V32" s="175"/>
      <c r="W32" s="418"/>
      <c r="X32" s="450"/>
      <c r="Y32" s="452"/>
    </row>
    <row r="33" spans="2:36" ht="14.25" customHeight="1" x14ac:dyDescent="0.25">
      <c r="B33" s="189">
        <v>28</v>
      </c>
      <c r="C33" s="368"/>
      <c r="D33" s="369"/>
      <c r="E33" s="370"/>
      <c r="F33" s="419"/>
      <c r="G33" s="415"/>
      <c r="H33" s="371"/>
      <c r="I33" s="371"/>
      <c r="J33" s="371"/>
      <c r="K33" s="372"/>
      <c r="L33" s="371"/>
      <c r="M33" s="372"/>
      <c r="N33" s="369"/>
      <c r="O33" s="369"/>
      <c r="P33" s="369"/>
      <c r="Q33" s="369"/>
      <c r="R33" s="371"/>
      <c r="S33" s="182"/>
      <c r="T33" s="174"/>
      <c r="U33" s="171"/>
      <c r="V33" s="171"/>
      <c r="W33" s="417"/>
      <c r="X33" s="449"/>
      <c r="Y33" s="454"/>
    </row>
    <row r="34" spans="2:36" ht="14.25" customHeight="1" x14ac:dyDescent="0.25">
      <c r="B34" s="190">
        <v>29</v>
      </c>
      <c r="C34" s="183"/>
      <c r="D34" s="178"/>
      <c r="E34" s="175"/>
      <c r="F34" s="418"/>
      <c r="G34" s="414"/>
      <c r="H34" s="177"/>
      <c r="I34" s="177"/>
      <c r="J34" s="177"/>
      <c r="K34" s="176"/>
      <c r="L34" s="177"/>
      <c r="M34" s="176"/>
      <c r="N34" s="178"/>
      <c r="O34" s="178"/>
      <c r="P34" s="178"/>
      <c r="Q34" s="178"/>
      <c r="R34" s="177"/>
      <c r="S34" s="183"/>
      <c r="T34" s="178"/>
      <c r="U34" s="175"/>
      <c r="V34" s="175"/>
      <c r="W34" s="418"/>
      <c r="X34" s="450"/>
      <c r="Y34" s="452"/>
    </row>
    <row r="35" spans="2:36" ht="14.25" customHeight="1" thickBot="1" x14ac:dyDescent="0.3">
      <c r="B35" s="374">
        <v>30</v>
      </c>
      <c r="C35" s="368"/>
      <c r="D35" s="369"/>
      <c r="E35" s="370"/>
      <c r="F35" s="420"/>
      <c r="G35" s="415"/>
      <c r="H35" s="371"/>
      <c r="I35" s="371"/>
      <c r="J35" s="371"/>
      <c r="K35" s="372"/>
      <c r="L35" s="371"/>
      <c r="M35" s="372"/>
      <c r="N35" s="369"/>
      <c r="O35" s="369"/>
      <c r="P35" s="369"/>
      <c r="Q35" s="369"/>
      <c r="R35" s="371"/>
      <c r="S35" s="182"/>
      <c r="T35" s="174"/>
      <c r="U35" s="171"/>
      <c r="V35" s="171"/>
      <c r="W35" s="417"/>
      <c r="X35" s="449"/>
      <c r="Y35" s="454"/>
    </row>
    <row r="36" spans="2:36" ht="14.25" customHeight="1" thickBot="1" x14ac:dyDescent="0.3">
      <c r="C36" s="4">
        <f t="shared" ref="C36:V36" si="0">SUM(C6:C35)</f>
        <v>0</v>
      </c>
      <c r="D36" s="4">
        <f t="shared" si="0"/>
        <v>0</v>
      </c>
      <c r="E36" s="49">
        <f t="shared" si="0"/>
        <v>0</v>
      </c>
      <c r="F36" s="4">
        <f t="shared" si="0"/>
        <v>0</v>
      </c>
      <c r="G36" s="4">
        <f t="shared" si="0"/>
        <v>0</v>
      </c>
      <c r="H36" s="4">
        <f t="shared" si="0"/>
        <v>0</v>
      </c>
      <c r="I36" s="4">
        <f t="shared" si="0"/>
        <v>0</v>
      </c>
      <c r="J36" s="49">
        <f t="shared" si="0"/>
        <v>0</v>
      </c>
      <c r="K36" s="4">
        <f t="shared" si="0"/>
        <v>0</v>
      </c>
      <c r="L36" s="234">
        <f t="shared" si="0"/>
        <v>0</v>
      </c>
      <c r="M36" s="4">
        <f t="shared" si="0"/>
        <v>0</v>
      </c>
      <c r="N36" s="4">
        <f t="shared" si="0"/>
        <v>0</v>
      </c>
      <c r="O36" s="4">
        <f t="shared" si="0"/>
        <v>0</v>
      </c>
      <c r="P36" s="4">
        <f t="shared" si="0"/>
        <v>0</v>
      </c>
      <c r="Q36" s="4">
        <f t="shared" si="0"/>
        <v>0</v>
      </c>
      <c r="R36" s="4">
        <f t="shared" si="0"/>
        <v>0</v>
      </c>
      <c r="S36" s="4">
        <f t="shared" si="0"/>
        <v>0</v>
      </c>
      <c r="T36" s="4">
        <f t="shared" si="0"/>
        <v>0</v>
      </c>
      <c r="U36" s="4">
        <f t="shared" si="0"/>
        <v>0</v>
      </c>
      <c r="V36" s="373">
        <f t="shared" si="0"/>
        <v>0</v>
      </c>
      <c r="W36" s="447"/>
      <c r="X36" s="451"/>
      <c r="Y36" s="453"/>
    </row>
    <row r="37" spans="2:36" s="6" customFormat="1" ht="14.25" customHeight="1" thickBot="1" x14ac:dyDescent="0.3">
      <c r="B37" s="47"/>
      <c r="C37" s="2"/>
      <c r="D37" s="2"/>
      <c r="E37" s="5"/>
      <c r="F37" s="5"/>
      <c r="G37" s="5"/>
      <c r="H37" s="5"/>
      <c r="I37" s="5"/>
      <c r="J37" s="5"/>
      <c r="K37" s="5"/>
      <c r="L37" s="5"/>
      <c r="M37" s="3"/>
      <c r="N37" s="3"/>
      <c r="O37" s="7"/>
      <c r="P37" s="3"/>
      <c r="Q37" s="3"/>
      <c r="R37" s="3"/>
      <c r="S37" s="48"/>
      <c r="T37" s="48"/>
      <c r="U37" s="1"/>
      <c r="V37" s="5"/>
      <c r="W37" s="5"/>
      <c r="X37" s="5"/>
      <c r="Y37" s="7"/>
      <c r="Z37" s="5"/>
      <c r="AA37" s="1"/>
      <c r="AB37" s="5"/>
      <c r="AC37" s="5"/>
      <c r="AD37" s="5"/>
      <c r="AI37" s="461"/>
      <c r="AJ37" s="461"/>
    </row>
    <row r="38" spans="2:36" s="6" customFormat="1" ht="25.5" customHeight="1" thickBot="1" x14ac:dyDescent="0.3">
      <c r="B38" s="47"/>
      <c r="C38" s="529" t="s">
        <v>50</v>
      </c>
      <c r="D38" s="530"/>
      <c r="E38" s="530"/>
      <c r="F38" s="530"/>
      <c r="G38" s="531"/>
      <c r="H38" s="270">
        <f>C47+I44</f>
        <v>0</v>
      </c>
      <c r="I38" s="5"/>
      <c r="J38" s="5"/>
      <c r="K38" s="5"/>
      <c r="L38" s="5"/>
      <c r="M38" s="3"/>
      <c r="N38" s="3"/>
      <c r="O38" s="7"/>
      <c r="P38" s="5"/>
      <c r="Q38" s="5"/>
      <c r="R38" s="5"/>
      <c r="S38" s="5"/>
      <c r="T38" s="5"/>
      <c r="U38" s="5"/>
      <c r="V38" s="5"/>
      <c r="W38" s="5"/>
      <c r="X38" s="5"/>
      <c r="Y38" s="7"/>
      <c r="Z38" s="5"/>
      <c r="AA38" s="1"/>
      <c r="AB38" s="5"/>
      <c r="AC38" s="5"/>
      <c r="AD38" s="5"/>
      <c r="AI38" s="461"/>
      <c r="AJ38" s="461"/>
    </row>
    <row r="39" spans="2:36" s="11" customFormat="1" ht="57" customHeight="1" thickBot="1" x14ac:dyDescent="0.3">
      <c r="C39" s="573" t="s">
        <v>51</v>
      </c>
      <c r="D39" s="574"/>
      <c r="E39" s="574"/>
      <c r="F39" s="575"/>
      <c r="G39" s="502" t="s">
        <v>52</v>
      </c>
      <c r="H39" s="503"/>
      <c r="I39" s="504"/>
      <c r="S39" s="526" t="s">
        <v>46</v>
      </c>
      <c r="T39" s="527"/>
      <c r="U39" s="527"/>
      <c r="V39" s="527"/>
      <c r="W39" s="528"/>
      <c r="X39" s="1"/>
      <c r="Z39" s="473" t="s">
        <v>47</v>
      </c>
      <c r="AA39" s="474"/>
      <c r="AB39" s="474"/>
      <c r="AC39" s="475"/>
      <c r="AI39" s="423"/>
      <c r="AJ39" s="423"/>
    </row>
    <row r="40" spans="2:36" ht="18" customHeight="1" x14ac:dyDescent="0.25">
      <c r="C40" s="582"/>
      <c r="D40" s="583"/>
      <c r="E40" s="583"/>
      <c r="F40" s="584"/>
      <c r="G40" s="564" t="s">
        <v>43</v>
      </c>
      <c r="H40" s="565"/>
      <c r="I40" s="568"/>
      <c r="S40" s="476" t="s">
        <v>42</v>
      </c>
      <c r="T40" s="477"/>
      <c r="U40" s="477"/>
      <c r="V40" s="477"/>
      <c r="W40" s="364"/>
      <c r="Z40" s="478" t="s">
        <v>20</v>
      </c>
      <c r="AA40" s="479"/>
      <c r="AB40" s="480"/>
      <c r="AC40" s="484" t="s">
        <v>28</v>
      </c>
    </row>
    <row r="41" spans="2:36" ht="15.75" customHeight="1" x14ac:dyDescent="0.25">
      <c r="C41" s="582"/>
      <c r="D41" s="583"/>
      <c r="E41" s="583"/>
      <c r="F41" s="584"/>
      <c r="G41" s="566"/>
      <c r="H41" s="567"/>
      <c r="I41" s="568"/>
      <c r="S41" s="469" t="s">
        <v>12</v>
      </c>
      <c r="T41" s="470"/>
      <c r="U41" s="470"/>
      <c r="V41" s="470"/>
      <c r="W41" s="365"/>
      <c r="Z41" s="481"/>
      <c r="AA41" s="482"/>
      <c r="AB41" s="483"/>
      <c r="AC41" s="485"/>
    </row>
    <row r="42" spans="2:36" ht="18" customHeight="1" x14ac:dyDescent="0.25">
      <c r="C42" s="582"/>
      <c r="D42" s="583"/>
      <c r="E42" s="583"/>
      <c r="F42" s="584"/>
      <c r="G42" s="564" t="s">
        <v>49</v>
      </c>
      <c r="H42" s="565"/>
      <c r="I42" s="568"/>
      <c r="S42" s="469" t="s">
        <v>13</v>
      </c>
      <c r="T42" s="470"/>
      <c r="U42" s="470"/>
      <c r="V42" s="470"/>
      <c r="W42" s="366"/>
      <c r="Z42" s="466"/>
      <c r="AA42" s="467"/>
      <c r="AB42" s="468"/>
      <c r="AC42" s="58"/>
    </row>
    <row r="43" spans="2:36" ht="15.75" customHeight="1" x14ac:dyDescent="0.25">
      <c r="C43" s="582"/>
      <c r="D43" s="583"/>
      <c r="E43" s="583"/>
      <c r="F43" s="584"/>
      <c r="G43" s="566"/>
      <c r="H43" s="567"/>
      <c r="I43" s="568"/>
      <c r="S43" s="469" t="s">
        <v>14</v>
      </c>
      <c r="T43" s="470"/>
      <c r="U43" s="470"/>
      <c r="V43" s="470"/>
      <c r="W43" s="366"/>
      <c r="Z43" s="466"/>
      <c r="AA43" s="467"/>
      <c r="AB43" s="468"/>
      <c r="AC43" s="58"/>
    </row>
    <row r="44" spans="2:36" ht="14.25" customHeight="1" thickBot="1" x14ac:dyDescent="0.3">
      <c r="C44" s="582"/>
      <c r="D44" s="583"/>
      <c r="E44" s="583"/>
      <c r="F44" s="584"/>
      <c r="G44" s="267" t="s">
        <v>38</v>
      </c>
      <c r="H44" s="268"/>
      <c r="I44" s="50">
        <f>I40+I42</f>
        <v>0</v>
      </c>
      <c r="S44" s="471" t="s">
        <v>48</v>
      </c>
      <c r="T44" s="472"/>
      <c r="U44" s="472"/>
      <c r="V44" s="472"/>
      <c r="W44" s="367">
        <f>W40+W41+W42+W43</f>
        <v>0</v>
      </c>
      <c r="Z44" s="466"/>
      <c r="AA44" s="467"/>
      <c r="AB44" s="468"/>
      <c r="AC44" s="58"/>
    </row>
    <row r="45" spans="2:36" ht="14.25" customHeight="1" thickBot="1" x14ac:dyDescent="0.3">
      <c r="C45" s="582"/>
      <c r="D45" s="583"/>
      <c r="E45" s="583"/>
      <c r="F45" s="584"/>
      <c r="Z45" s="464" t="s">
        <v>38</v>
      </c>
      <c r="AA45" s="465"/>
      <c r="AB45" s="465"/>
      <c r="AC45" s="50">
        <f>SUM(AC42:AC44)</f>
        <v>0</v>
      </c>
    </row>
    <row r="46" spans="2:36" ht="14.25" customHeight="1" x14ac:dyDescent="0.25">
      <c r="C46" s="582"/>
      <c r="D46" s="583"/>
      <c r="E46" s="583"/>
      <c r="F46" s="584"/>
      <c r="G46" s="569" t="s">
        <v>32</v>
      </c>
      <c r="H46" s="585"/>
      <c r="I46" s="570"/>
      <c r="W46" s="6"/>
      <c r="X46" s="6"/>
    </row>
    <row r="47" spans="2:36" ht="14.25" customHeight="1" thickBot="1" x14ac:dyDescent="0.3">
      <c r="C47" s="576">
        <f>C40+C41+C42+C43+C44+C45+C46</f>
        <v>0</v>
      </c>
      <c r="D47" s="577"/>
      <c r="E47" s="577"/>
      <c r="F47" s="578"/>
      <c r="G47" s="579" t="s">
        <v>18</v>
      </c>
      <c r="H47" s="580"/>
      <c r="I47" s="581"/>
      <c r="W47" s="6"/>
      <c r="X47" s="6"/>
    </row>
    <row r="48" spans="2:36" ht="14.25" customHeight="1" thickBot="1" x14ac:dyDescent="0.3">
      <c r="G48" s="51" t="s">
        <v>16</v>
      </c>
      <c r="H48" s="269"/>
      <c r="W48" s="6"/>
      <c r="X48" s="6"/>
    </row>
    <row r="49" spans="7:24" ht="17.25" customHeight="1" thickBot="1" x14ac:dyDescent="0.3">
      <c r="G49" s="51" t="s">
        <v>213</v>
      </c>
      <c r="H49" s="59"/>
      <c r="W49" s="6"/>
      <c r="X49" s="6"/>
    </row>
    <row r="50" spans="7:24" ht="15" customHeight="1" x14ac:dyDescent="0.25">
      <c r="G50" s="569" t="s">
        <v>31</v>
      </c>
      <c r="H50" s="570"/>
      <c r="W50" s="6"/>
      <c r="X50" s="6"/>
    </row>
    <row r="51" spans="7:24" ht="15" customHeight="1" thickBot="1" x14ac:dyDescent="0.3">
      <c r="G51" s="571"/>
      <c r="H51" s="572"/>
      <c r="W51" s="6"/>
      <c r="X51" s="6"/>
    </row>
    <row r="52" spans="7:24" x14ac:dyDescent="0.25">
      <c r="G52" s="52" t="s">
        <v>11</v>
      </c>
      <c r="H52" s="52" t="s">
        <v>10</v>
      </c>
      <c r="W52" s="6"/>
      <c r="X52" s="6"/>
    </row>
    <row r="53" spans="7:24" ht="15.75" thickBot="1" x14ac:dyDescent="0.3">
      <c r="G53" s="53"/>
      <c r="H53" s="53"/>
      <c r="W53" s="6"/>
      <c r="X53" s="6"/>
    </row>
    <row r="54" spans="7:24" x14ac:dyDescent="0.25">
      <c r="G54" s="60"/>
      <c r="H54" s="63"/>
    </row>
    <row r="55" spans="7:24" x14ac:dyDescent="0.25">
      <c r="G55" s="61"/>
      <c r="H55" s="54"/>
    </row>
    <row r="56" spans="7:24" ht="15" customHeight="1" x14ac:dyDescent="0.25">
      <c r="G56" s="62"/>
      <c r="H56" s="55"/>
    </row>
    <row r="57" spans="7:24" x14ac:dyDescent="0.25">
      <c r="G57" s="61"/>
      <c r="H57" s="54"/>
    </row>
    <row r="58" spans="7:24" ht="15" customHeight="1" x14ac:dyDescent="0.25">
      <c r="G58" s="62"/>
      <c r="H58" s="55"/>
    </row>
    <row r="59" spans="7:24" x14ac:dyDescent="0.25">
      <c r="G59" s="61"/>
      <c r="H59" s="54"/>
    </row>
    <row r="60" spans="7:24" ht="15.75" customHeight="1" thickBot="1" x14ac:dyDescent="0.3">
      <c r="G60" s="62"/>
      <c r="H60" s="55"/>
    </row>
    <row r="61" spans="7:24" ht="26.25" customHeight="1" thickBot="1" x14ac:dyDescent="0.3">
      <c r="G61" s="4">
        <f>SUM(G54:G60)</f>
        <v>0</v>
      </c>
      <c r="H61" s="49">
        <f>SUM(H54:H60)</f>
        <v>0</v>
      </c>
    </row>
  </sheetData>
  <sheetProtection algorithmName="SHA-512" hashValue="povk7/FDphd3SewK6r53HCiF1N/DcttRIQ3wLGyJHpRPh4Gt1mwsuCVgYy2gcpnmrgB/bHl0gF+mctjlBVEz8g==" saltValue="P/BHEU/SK/ExCbG7EpphMg==" spinCount="100000" sheet="1" objects="1" scenarios="1"/>
  <mergeCells count="75">
    <mergeCell ref="C2:E3"/>
    <mergeCell ref="F2:F5"/>
    <mergeCell ref="C1:L1"/>
    <mergeCell ref="G2:J3"/>
    <mergeCell ref="K2:K5"/>
    <mergeCell ref="L2:L5"/>
    <mergeCell ref="I4:J4"/>
    <mergeCell ref="B4:B5"/>
    <mergeCell ref="C4:C5"/>
    <mergeCell ref="D4:D5"/>
    <mergeCell ref="E4:E5"/>
    <mergeCell ref="G4:H4"/>
    <mergeCell ref="C41:F41"/>
    <mergeCell ref="C39:F39"/>
    <mergeCell ref="C40:F40"/>
    <mergeCell ref="C38:G38"/>
    <mergeCell ref="G39:I39"/>
    <mergeCell ref="G40:H41"/>
    <mergeCell ref="I40:I41"/>
    <mergeCell ref="C47:F47"/>
    <mergeCell ref="C45:F45"/>
    <mergeCell ref="C46:F46"/>
    <mergeCell ref="C44:F44"/>
    <mergeCell ref="C42:F42"/>
    <mergeCell ref="C43:F43"/>
    <mergeCell ref="Z9:AA9"/>
    <mergeCell ref="Z10:AA10"/>
    <mergeCell ref="G46:I46"/>
    <mergeCell ref="G47:I47"/>
    <mergeCell ref="Z17:AB17"/>
    <mergeCell ref="Z18:AB18"/>
    <mergeCell ref="Z21:AC21"/>
    <mergeCell ref="Z22:AB22"/>
    <mergeCell ref="Z23:AB23"/>
    <mergeCell ref="Z24:AB24"/>
    <mergeCell ref="Z25:AB25"/>
    <mergeCell ref="Z26:AB26"/>
    <mergeCell ref="Z39:AC39"/>
    <mergeCell ref="Z40:AB41"/>
    <mergeCell ref="Z44:AB44"/>
    <mergeCell ref="Z45:AB45"/>
    <mergeCell ref="G50:H51"/>
    <mergeCell ref="G42:H43"/>
    <mergeCell ref="I42:I43"/>
    <mergeCell ref="S1:U1"/>
    <mergeCell ref="M2:R3"/>
    <mergeCell ref="S2:V3"/>
    <mergeCell ref="T4:T5"/>
    <mergeCell ref="U4:U5"/>
    <mergeCell ref="V4:V5"/>
    <mergeCell ref="S4:S5"/>
    <mergeCell ref="S39:W39"/>
    <mergeCell ref="S44:V44"/>
    <mergeCell ref="S40:V40"/>
    <mergeCell ref="Z5:AB6"/>
    <mergeCell ref="AD5:AG5"/>
    <mergeCell ref="AD6:AE6"/>
    <mergeCell ref="AF6:AG6"/>
    <mergeCell ref="Z7:AA7"/>
    <mergeCell ref="AE7:AE8"/>
    <mergeCell ref="AF7:AF8"/>
    <mergeCell ref="AG7:AG8"/>
    <mergeCell ref="Z8:AA8"/>
    <mergeCell ref="AD7:AD8"/>
    <mergeCell ref="AD10:AF10"/>
    <mergeCell ref="Z13:AC13"/>
    <mergeCell ref="Z14:AB14"/>
    <mergeCell ref="Z15:AB15"/>
    <mergeCell ref="Z16:AB16"/>
    <mergeCell ref="AC40:AC41"/>
    <mergeCell ref="S41:V41"/>
    <mergeCell ref="S42:V42"/>
    <mergeCell ref="Z42:AB42"/>
    <mergeCell ref="S43:V43"/>
    <mergeCell ref="Z43:AB43"/>
  </mergeCells>
  <pageMargins left="0.7" right="0.7" top="0.75" bottom="0.75" header="0.3" footer="0.3"/>
  <pageSetup paperSize="9" scale="64" fitToHeight="0" orientation="landscape"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BA8D09AA-6E8C-41FF-BBAC-CC6781D24A3F}">
          <x14:formula1>
            <xm:f>Llistes!$D$11:$D$19</xm:f>
          </x14:formula1>
          <xm:sqref>X6:X35</xm:sqref>
        </x14:dataValidation>
        <x14:dataValidation type="list" allowBlank="1" showInputMessage="1" showErrorMessage="1" xr:uid="{E85BAA25-1802-4700-9D20-0306FA6683BD}">
          <x14:formula1>
            <xm:f>'Usos Activitats Pròpies'!$G$1:$AA$1</xm:f>
          </x14:formula1>
          <xm:sqref>Y6:Y36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pageSetUpPr fitToPage="1"/>
  </sheetPr>
  <dimension ref="B1:AJ61"/>
  <sheetViews>
    <sheetView zoomScale="80" zoomScaleNormal="80" zoomScalePageLayoutView="85" workbookViewId="0">
      <selection activeCell="C6" sqref="C6"/>
    </sheetView>
  </sheetViews>
  <sheetFormatPr baseColWidth="10" defaultColWidth="7.5703125" defaultRowHeight="15" x14ac:dyDescent="0.25"/>
  <cols>
    <col min="1" max="1" width="1.7109375" style="1" customWidth="1"/>
    <col min="2" max="2" width="7.5703125" style="11"/>
    <col min="3" max="10" width="7.5703125" style="1"/>
    <col min="11" max="11" width="6.7109375" style="1" customWidth="1"/>
    <col min="12" max="12" width="6.140625" style="1" customWidth="1"/>
    <col min="13" max="22" width="7.5703125" style="1"/>
    <col min="23" max="23" width="9.5703125" style="1" customWidth="1"/>
    <col min="24" max="24" width="10.28515625" style="1" customWidth="1"/>
    <col min="25" max="25" width="12" style="1" customWidth="1"/>
    <col min="26" max="28" width="7.5703125" style="1"/>
    <col min="29" max="29" width="9.85546875" style="1" bestFit="1" customWidth="1"/>
    <col min="30" max="34" width="7.5703125" style="1"/>
    <col min="35" max="35" width="20.5703125" style="197" customWidth="1"/>
    <col min="36" max="36" width="22.28515625" style="197" customWidth="1"/>
    <col min="37" max="16384" width="7.5703125" style="1"/>
  </cols>
  <sheetData>
    <row r="1" spans="2:33" ht="26.25" customHeight="1" thickBot="1" x14ac:dyDescent="0.3">
      <c r="B1" s="12" t="str">
        <f>MensualSumatori!A1</f>
        <v>Gener</v>
      </c>
      <c r="C1" s="532" t="s">
        <v>45</v>
      </c>
      <c r="D1" s="533"/>
      <c r="E1" s="533"/>
      <c r="F1" s="533"/>
      <c r="G1" s="533"/>
      <c r="H1" s="533"/>
      <c r="I1" s="533"/>
      <c r="J1" s="533"/>
      <c r="K1" s="533"/>
      <c r="L1" s="534"/>
      <c r="S1" s="505" t="s">
        <v>190</v>
      </c>
      <c r="T1" s="506"/>
      <c r="U1" s="507"/>
      <c r="V1" s="279"/>
    </row>
    <row r="2" spans="2:33" ht="14.25" customHeight="1" x14ac:dyDescent="0.25">
      <c r="B2" s="12">
        <v>15</v>
      </c>
      <c r="C2" s="535" t="s">
        <v>1</v>
      </c>
      <c r="D2" s="536"/>
      <c r="E2" s="536"/>
      <c r="F2" s="592" t="s">
        <v>2</v>
      </c>
      <c r="G2" s="535" t="s">
        <v>24</v>
      </c>
      <c r="H2" s="536"/>
      <c r="I2" s="536"/>
      <c r="J2" s="537"/>
      <c r="K2" s="541" t="s">
        <v>169</v>
      </c>
      <c r="L2" s="541" t="s">
        <v>170</v>
      </c>
      <c r="M2" s="508" t="s">
        <v>0</v>
      </c>
      <c r="N2" s="509"/>
      <c r="O2" s="509"/>
      <c r="P2" s="509"/>
      <c r="Q2" s="509"/>
      <c r="R2" s="510"/>
      <c r="S2" s="514" t="s">
        <v>29</v>
      </c>
      <c r="T2" s="515"/>
      <c r="U2" s="515"/>
      <c r="V2" s="516"/>
      <c r="W2" s="274"/>
      <c r="X2" s="274"/>
    </row>
    <row r="3" spans="2:33" ht="14.25" customHeight="1" thickBot="1" x14ac:dyDescent="0.3">
      <c r="C3" s="538"/>
      <c r="D3" s="539"/>
      <c r="E3" s="539"/>
      <c r="F3" s="593"/>
      <c r="G3" s="538"/>
      <c r="H3" s="539"/>
      <c r="I3" s="539"/>
      <c r="J3" s="540"/>
      <c r="K3" s="542"/>
      <c r="L3" s="542"/>
      <c r="M3" s="511"/>
      <c r="N3" s="512"/>
      <c r="O3" s="512"/>
      <c r="P3" s="512"/>
      <c r="Q3" s="512"/>
      <c r="R3" s="513"/>
      <c r="S3" s="517"/>
      <c r="T3" s="518"/>
      <c r="U3" s="518"/>
      <c r="V3" s="519"/>
      <c r="W3" s="274"/>
      <c r="X3" s="274"/>
    </row>
    <row r="4" spans="2:33" ht="30.75" customHeight="1" thickBot="1" x14ac:dyDescent="0.3">
      <c r="B4" s="586" t="s">
        <v>17</v>
      </c>
      <c r="C4" s="588" t="s">
        <v>3</v>
      </c>
      <c r="D4" s="588" t="s">
        <v>4</v>
      </c>
      <c r="E4" s="590" t="s">
        <v>5</v>
      </c>
      <c r="F4" s="593"/>
      <c r="G4" s="544" t="s">
        <v>25</v>
      </c>
      <c r="H4" s="545"/>
      <c r="I4" s="544" t="s">
        <v>5</v>
      </c>
      <c r="J4" s="545"/>
      <c r="K4" s="542"/>
      <c r="L4" s="542"/>
      <c r="M4" s="44" t="s">
        <v>186</v>
      </c>
      <c r="N4" s="44" t="s">
        <v>187</v>
      </c>
      <c r="O4" s="45" t="s">
        <v>22</v>
      </c>
      <c r="P4" s="46" t="s">
        <v>23</v>
      </c>
      <c r="Q4" s="45" t="s">
        <v>188</v>
      </c>
      <c r="R4" s="46" t="s">
        <v>189</v>
      </c>
      <c r="S4" s="524" t="s">
        <v>6</v>
      </c>
      <c r="T4" s="520" t="s">
        <v>7</v>
      </c>
      <c r="U4" s="520" t="s">
        <v>8</v>
      </c>
      <c r="V4" s="522" t="s">
        <v>9</v>
      </c>
      <c r="W4" s="274"/>
      <c r="X4" s="274"/>
    </row>
    <row r="5" spans="2:33" ht="36.75" customHeight="1" thickBot="1" x14ac:dyDescent="0.3">
      <c r="B5" s="587"/>
      <c r="C5" s="589"/>
      <c r="D5" s="589"/>
      <c r="E5" s="591"/>
      <c r="F5" s="594"/>
      <c r="G5" s="265" t="s">
        <v>21</v>
      </c>
      <c r="H5" s="272" t="s">
        <v>26</v>
      </c>
      <c r="I5" s="266" t="s">
        <v>21</v>
      </c>
      <c r="J5" s="271" t="s">
        <v>26</v>
      </c>
      <c r="K5" s="543"/>
      <c r="L5" s="543"/>
      <c r="M5" s="20" t="s">
        <v>15</v>
      </c>
      <c r="N5" s="164" t="s">
        <v>15</v>
      </c>
      <c r="O5" s="21" t="s">
        <v>15</v>
      </c>
      <c r="P5" s="21" t="s">
        <v>15</v>
      </c>
      <c r="Q5" s="21" t="s">
        <v>15</v>
      </c>
      <c r="R5" s="21" t="s">
        <v>15</v>
      </c>
      <c r="S5" s="525"/>
      <c r="T5" s="521"/>
      <c r="U5" s="521"/>
      <c r="V5" s="523"/>
      <c r="W5" s="278" t="s">
        <v>225</v>
      </c>
      <c r="X5" s="462" t="s">
        <v>222</v>
      </c>
      <c r="Y5" s="463" t="s">
        <v>250</v>
      </c>
      <c r="Z5" s="515" t="s">
        <v>44</v>
      </c>
      <c r="AA5" s="515"/>
      <c r="AB5" s="516"/>
      <c r="AD5" s="557" t="s">
        <v>184</v>
      </c>
      <c r="AE5" s="558"/>
      <c r="AF5" s="558"/>
      <c r="AG5" s="559"/>
    </row>
    <row r="6" spans="2:33" ht="14.25" customHeight="1" thickBot="1" x14ac:dyDescent="0.3">
      <c r="B6" s="188">
        <v>1</v>
      </c>
      <c r="C6" s="179"/>
      <c r="D6" s="180"/>
      <c r="E6" s="165"/>
      <c r="F6" s="416"/>
      <c r="G6" s="412"/>
      <c r="H6" s="166"/>
      <c r="I6" s="166"/>
      <c r="J6" s="166"/>
      <c r="K6" s="167"/>
      <c r="L6" s="170"/>
      <c r="M6" s="167"/>
      <c r="N6" s="168"/>
      <c r="O6" s="168"/>
      <c r="P6" s="168"/>
      <c r="Q6" s="168"/>
      <c r="R6" s="170"/>
      <c r="S6" s="181"/>
      <c r="T6" s="168"/>
      <c r="U6" s="169"/>
      <c r="V6" s="169"/>
      <c r="W6" s="446"/>
      <c r="X6" s="448"/>
      <c r="Y6" s="452"/>
      <c r="Z6" s="555"/>
      <c r="AA6" s="555"/>
      <c r="AB6" s="556"/>
      <c r="AD6" s="544" t="s">
        <v>25</v>
      </c>
      <c r="AE6" s="545"/>
      <c r="AF6" s="544" t="s">
        <v>5</v>
      </c>
      <c r="AG6" s="545"/>
    </row>
    <row r="7" spans="2:33" ht="14.25" customHeight="1" x14ac:dyDescent="0.25">
      <c r="B7" s="189">
        <v>2</v>
      </c>
      <c r="C7" s="182"/>
      <c r="D7" s="174"/>
      <c r="E7" s="171"/>
      <c r="F7" s="417"/>
      <c r="G7" s="413"/>
      <c r="H7" s="173"/>
      <c r="I7" s="173"/>
      <c r="J7" s="173"/>
      <c r="K7" s="172"/>
      <c r="L7" s="173"/>
      <c r="M7" s="172"/>
      <c r="N7" s="174"/>
      <c r="O7" s="174"/>
      <c r="P7" s="174"/>
      <c r="Q7" s="174"/>
      <c r="R7" s="173"/>
      <c r="S7" s="182"/>
      <c r="T7" s="174"/>
      <c r="U7" s="171"/>
      <c r="V7" s="171"/>
      <c r="W7" s="417"/>
      <c r="X7" s="449"/>
      <c r="Y7" s="454"/>
      <c r="Z7" s="486" t="s">
        <v>6</v>
      </c>
      <c r="AA7" s="487"/>
      <c r="AB7" s="56"/>
      <c r="AD7" s="493" t="s">
        <v>21</v>
      </c>
      <c r="AE7" s="560" t="s">
        <v>26</v>
      </c>
      <c r="AF7" s="493" t="s">
        <v>21</v>
      </c>
      <c r="AG7" s="560" t="s">
        <v>26</v>
      </c>
    </row>
    <row r="8" spans="2:33" ht="14.25" customHeight="1" thickBot="1" x14ac:dyDescent="0.3">
      <c r="B8" s="190">
        <v>3</v>
      </c>
      <c r="C8" s="183"/>
      <c r="D8" s="178"/>
      <c r="E8" s="175"/>
      <c r="F8" s="418"/>
      <c r="G8" s="414"/>
      <c r="H8" s="177"/>
      <c r="I8" s="177"/>
      <c r="J8" s="177"/>
      <c r="K8" s="176"/>
      <c r="L8" s="177"/>
      <c r="M8" s="176"/>
      <c r="N8" s="178"/>
      <c r="O8" s="178"/>
      <c r="P8" s="178"/>
      <c r="Q8" s="178"/>
      <c r="R8" s="177"/>
      <c r="S8" s="183"/>
      <c r="T8" s="178"/>
      <c r="U8" s="175"/>
      <c r="V8" s="175"/>
      <c r="W8" s="418"/>
      <c r="X8" s="450"/>
      <c r="Y8" s="452"/>
      <c r="Z8" s="562" t="s">
        <v>7</v>
      </c>
      <c r="AA8" s="563"/>
      <c r="AB8" s="56"/>
      <c r="AD8" s="494"/>
      <c r="AE8" s="561"/>
      <c r="AF8" s="494"/>
      <c r="AG8" s="561"/>
    </row>
    <row r="9" spans="2:33" ht="14.25" customHeight="1" thickBot="1" x14ac:dyDescent="0.3">
      <c r="B9" s="189">
        <v>4</v>
      </c>
      <c r="C9" s="182"/>
      <c r="D9" s="174"/>
      <c r="E9" s="171"/>
      <c r="F9" s="417"/>
      <c r="G9" s="413"/>
      <c r="H9" s="173"/>
      <c r="I9" s="173"/>
      <c r="J9" s="173"/>
      <c r="K9" s="172"/>
      <c r="L9" s="173"/>
      <c r="M9" s="172"/>
      <c r="N9" s="174"/>
      <c r="O9" s="174"/>
      <c r="P9" s="174"/>
      <c r="Q9" s="174"/>
      <c r="R9" s="173"/>
      <c r="S9" s="182"/>
      <c r="T9" s="174"/>
      <c r="U9" s="171"/>
      <c r="V9" s="171"/>
      <c r="W9" s="417"/>
      <c r="X9" s="449"/>
      <c r="Y9" s="454"/>
      <c r="Z9" s="486" t="s">
        <v>8</v>
      </c>
      <c r="AA9" s="487"/>
      <c r="AB9" s="56"/>
      <c r="AD9" s="273">
        <f>COUNTIFS(G6:G35,"&gt;4")</f>
        <v>0</v>
      </c>
      <c r="AE9" s="273">
        <f>COUNTIFS(H6:H35,"&gt;4")</f>
        <v>0</v>
      </c>
      <c r="AF9" s="273">
        <f>COUNTIFS(I6:I35,"&gt;4")</f>
        <v>0</v>
      </c>
      <c r="AG9" s="273">
        <f>COUNTIFS(J6:J35,"&gt;4")</f>
        <v>0</v>
      </c>
    </row>
    <row r="10" spans="2:33" ht="14.25" customHeight="1" thickBot="1" x14ac:dyDescent="0.3">
      <c r="B10" s="190">
        <v>5</v>
      </c>
      <c r="C10" s="183"/>
      <c r="D10" s="178"/>
      <c r="E10" s="175"/>
      <c r="F10" s="418"/>
      <c r="G10" s="414"/>
      <c r="H10" s="177"/>
      <c r="I10" s="177"/>
      <c r="J10" s="177"/>
      <c r="K10" s="176"/>
      <c r="L10" s="177"/>
      <c r="M10" s="176"/>
      <c r="N10" s="178"/>
      <c r="O10" s="178"/>
      <c r="P10" s="178"/>
      <c r="Q10" s="178"/>
      <c r="R10" s="177"/>
      <c r="S10" s="183"/>
      <c r="T10" s="178"/>
      <c r="U10" s="175"/>
      <c r="V10" s="175"/>
      <c r="W10" s="418"/>
      <c r="X10" s="450"/>
      <c r="Y10" s="452"/>
      <c r="Z10" s="488" t="s">
        <v>9</v>
      </c>
      <c r="AA10" s="489"/>
      <c r="AB10" s="57"/>
      <c r="AD10" s="490" t="s">
        <v>185</v>
      </c>
      <c r="AE10" s="491"/>
      <c r="AF10" s="492"/>
      <c r="AG10" s="273">
        <f>AD9+AE9+AF9+AG9</f>
        <v>0</v>
      </c>
    </row>
    <row r="11" spans="2:33" ht="14.25" customHeight="1" x14ac:dyDescent="0.25">
      <c r="B11" s="189">
        <v>6</v>
      </c>
      <c r="C11" s="182"/>
      <c r="D11" s="174"/>
      <c r="E11" s="171"/>
      <c r="F11" s="417"/>
      <c r="G11" s="413"/>
      <c r="H11" s="173"/>
      <c r="I11" s="173"/>
      <c r="J11" s="173"/>
      <c r="K11" s="172"/>
      <c r="L11" s="173"/>
      <c r="M11" s="172"/>
      <c r="N11" s="174"/>
      <c r="O11" s="174"/>
      <c r="P11" s="174"/>
      <c r="Q11" s="174"/>
      <c r="R11" s="173"/>
      <c r="S11" s="182"/>
      <c r="T11" s="174"/>
      <c r="U11" s="171"/>
      <c r="V11" s="171"/>
      <c r="W11" s="417"/>
      <c r="X11" s="449"/>
      <c r="Y11" s="454"/>
    </row>
    <row r="12" spans="2:33" ht="14.25" customHeight="1" thickBot="1" x14ac:dyDescent="0.3">
      <c r="B12" s="190">
        <v>7</v>
      </c>
      <c r="C12" s="183"/>
      <c r="D12" s="178"/>
      <c r="E12" s="175"/>
      <c r="F12" s="418"/>
      <c r="G12" s="414"/>
      <c r="H12" s="177"/>
      <c r="I12" s="177"/>
      <c r="J12" s="177"/>
      <c r="K12" s="176"/>
      <c r="L12" s="177"/>
      <c r="M12" s="176"/>
      <c r="N12" s="178"/>
      <c r="O12" s="178"/>
      <c r="P12" s="178"/>
      <c r="Q12" s="178"/>
      <c r="R12" s="177"/>
      <c r="S12" s="183"/>
      <c r="T12" s="178"/>
      <c r="U12" s="175"/>
      <c r="V12" s="175"/>
      <c r="W12" s="418"/>
      <c r="X12" s="450"/>
      <c r="Y12" s="452"/>
    </row>
    <row r="13" spans="2:33" ht="14.25" customHeight="1" x14ac:dyDescent="0.25">
      <c r="B13" s="189">
        <v>8</v>
      </c>
      <c r="C13" s="182"/>
      <c r="D13" s="174"/>
      <c r="E13" s="171"/>
      <c r="F13" s="417"/>
      <c r="G13" s="413"/>
      <c r="H13" s="173"/>
      <c r="I13" s="173"/>
      <c r="J13" s="173"/>
      <c r="K13" s="172"/>
      <c r="L13" s="173"/>
      <c r="M13" s="172"/>
      <c r="N13" s="174"/>
      <c r="O13" s="174"/>
      <c r="P13" s="174"/>
      <c r="Q13" s="174"/>
      <c r="R13" s="173"/>
      <c r="S13" s="182"/>
      <c r="T13" s="174"/>
      <c r="U13" s="171"/>
      <c r="V13" s="171"/>
      <c r="W13" s="417"/>
      <c r="X13" s="449"/>
      <c r="Y13" s="454"/>
      <c r="Z13" s="549" t="s">
        <v>128</v>
      </c>
      <c r="AA13" s="550"/>
      <c r="AB13" s="550"/>
      <c r="AC13" s="551"/>
    </row>
    <row r="14" spans="2:33" ht="14.25" customHeight="1" x14ac:dyDescent="0.25">
      <c r="B14" s="190">
        <v>9</v>
      </c>
      <c r="C14" s="183"/>
      <c r="D14" s="178"/>
      <c r="E14" s="175"/>
      <c r="F14" s="418"/>
      <c r="G14" s="414"/>
      <c r="H14" s="177"/>
      <c r="I14" s="177"/>
      <c r="J14" s="177"/>
      <c r="K14" s="176"/>
      <c r="L14" s="177"/>
      <c r="M14" s="176"/>
      <c r="N14" s="178"/>
      <c r="O14" s="178"/>
      <c r="P14" s="178"/>
      <c r="Q14" s="178"/>
      <c r="R14" s="177"/>
      <c r="S14" s="183"/>
      <c r="T14" s="178"/>
      <c r="U14" s="175"/>
      <c r="V14" s="175"/>
      <c r="W14" s="418"/>
      <c r="X14" s="450"/>
      <c r="Y14" s="452"/>
      <c r="Z14" s="552" t="s">
        <v>129</v>
      </c>
      <c r="AA14" s="553"/>
      <c r="AB14" s="553"/>
      <c r="AC14" s="163">
        <f>C36+D36+E36+F36+G36+H36+I36+J36</f>
        <v>0</v>
      </c>
    </row>
    <row r="15" spans="2:33" ht="14.25" customHeight="1" x14ac:dyDescent="0.25">
      <c r="B15" s="189">
        <v>10</v>
      </c>
      <c r="C15" s="182"/>
      <c r="D15" s="174"/>
      <c r="E15" s="171"/>
      <c r="F15" s="417"/>
      <c r="G15" s="413"/>
      <c r="H15" s="173"/>
      <c r="I15" s="173"/>
      <c r="J15" s="173"/>
      <c r="K15" s="172"/>
      <c r="L15" s="173"/>
      <c r="M15" s="172"/>
      <c r="N15" s="174"/>
      <c r="O15" s="174"/>
      <c r="P15" s="174"/>
      <c r="Q15" s="174"/>
      <c r="R15" s="173"/>
      <c r="S15" s="182"/>
      <c r="T15" s="174"/>
      <c r="U15" s="171"/>
      <c r="V15" s="171"/>
      <c r="W15" s="417"/>
      <c r="X15" s="449"/>
      <c r="Y15" s="454"/>
      <c r="Z15" s="552" t="s">
        <v>130</v>
      </c>
      <c r="AA15" s="553"/>
      <c r="AB15" s="553"/>
      <c r="AC15" s="163">
        <f>H38</f>
        <v>0</v>
      </c>
    </row>
    <row r="16" spans="2:33" ht="14.25" customHeight="1" x14ac:dyDescent="0.25">
      <c r="B16" s="190">
        <v>11</v>
      </c>
      <c r="C16" s="183"/>
      <c r="D16" s="178"/>
      <c r="E16" s="175"/>
      <c r="F16" s="418"/>
      <c r="G16" s="414"/>
      <c r="H16" s="177"/>
      <c r="I16" s="177"/>
      <c r="J16" s="177"/>
      <c r="K16" s="176"/>
      <c r="L16" s="177"/>
      <c r="M16" s="176"/>
      <c r="N16" s="178"/>
      <c r="O16" s="178"/>
      <c r="P16" s="178"/>
      <c r="Q16" s="178"/>
      <c r="R16" s="177"/>
      <c r="S16" s="183"/>
      <c r="T16" s="178"/>
      <c r="U16" s="175"/>
      <c r="V16" s="175"/>
      <c r="W16" s="418"/>
      <c r="X16" s="450"/>
      <c r="Y16" s="452"/>
      <c r="Z16" s="552" t="s">
        <v>99</v>
      </c>
      <c r="AA16" s="553"/>
      <c r="AB16" s="553"/>
      <c r="AC16" s="163">
        <f>W44</f>
        <v>0</v>
      </c>
    </row>
    <row r="17" spans="2:29" ht="14.25" customHeight="1" x14ac:dyDescent="0.25">
      <c r="B17" s="189">
        <v>12</v>
      </c>
      <c r="C17" s="182"/>
      <c r="D17" s="174"/>
      <c r="E17" s="171"/>
      <c r="F17" s="417"/>
      <c r="G17" s="413"/>
      <c r="H17" s="173"/>
      <c r="I17" s="173"/>
      <c r="J17" s="173"/>
      <c r="K17" s="172"/>
      <c r="L17" s="173"/>
      <c r="M17" s="172"/>
      <c r="N17" s="174"/>
      <c r="O17" s="174"/>
      <c r="P17" s="174"/>
      <c r="Q17" s="174"/>
      <c r="R17" s="173"/>
      <c r="S17" s="182"/>
      <c r="T17" s="174"/>
      <c r="U17" s="171"/>
      <c r="V17" s="171"/>
      <c r="W17" s="417"/>
      <c r="X17" s="449"/>
      <c r="Y17" s="454"/>
      <c r="Z17" s="554" t="s">
        <v>192</v>
      </c>
      <c r="AA17" s="554"/>
      <c r="AB17" s="552"/>
      <c r="AC17" s="163">
        <f>AC45</f>
        <v>0</v>
      </c>
    </row>
    <row r="18" spans="2:29" ht="14.25" customHeight="1" thickBot="1" x14ac:dyDescent="0.3">
      <c r="B18" s="190">
        <v>13</v>
      </c>
      <c r="C18" s="183"/>
      <c r="D18" s="178"/>
      <c r="E18" s="175"/>
      <c r="F18" s="418"/>
      <c r="G18" s="414"/>
      <c r="H18" s="177"/>
      <c r="I18" s="177"/>
      <c r="J18" s="177"/>
      <c r="K18" s="176"/>
      <c r="L18" s="177"/>
      <c r="M18" s="176"/>
      <c r="N18" s="178"/>
      <c r="O18" s="178"/>
      <c r="P18" s="178"/>
      <c r="Q18" s="178"/>
      <c r="R18" s="177"/>
      <c r="S18" s="183"/>
      <c r="T18" s="178"/>
      <c r="U18" s="175"/>
      <c r="V18" s="175"/>
      <c r="W18" s="418"/>
      <c r="X18" s="450"/>
      <c r="Y18" s="452"/>
      <c r="Z18" s="497" t="s">
        <v>48</v>
      </c>
      <c r="AA18" s="498"/>
      <c r="AB18" s="498"/>
      <c r="AC18" s="162">
        <f>AC14+AC15+AC16+AC17</f>
        <v>0</v>
      </c>
    </row>
    <row r="19" spans="2:29" ht="14.25" customHeight="1" x14ac:dyDescent="0.25">
      <c r="B19" s="189">
        <v>14</v>
      </c>
      <c r="C19" s="182"/>
      <c r="D19" s="174"/>
      <c r="E19" s="171"/>
      <c r="F19" s="417"/>
      <c r="G19" s="413"/>
      <c r="H19" s="173"/>
      <c r="I19" s="173"/>
      <c r="J19" s="173"/>
      <c r="K19" s="172"/>
      <c r="L19" s="173"/>
      <c r="M19" s="172"/>
      <c r="N19" s="174"/>
      <c r="O19" s="174"/>
      <c r="P19" s="174"/>
      <c r="Q19" s="174"/>
      <c r="R19" s="173"/>
      <c r="S19" s="182"/>
      <c r="T19" s="174"/>
      <c r="U19" s="171"/>
      <c r="V19" s="171"/>
      <c r="W19" s="417"/>
      <c r="X19" s="449"/>
      <c r="Y19" s="454"/>
    </row>
    <row r="20" spans="2:29" ht="14.25" customHeight="1" thickBot="1" x14ac:dyDescent="0.3">
      <c r="B20" s="190">
        <v>15</v>
      </c>
      <c r="C20" s="183"/>
      <c r="D20" s="178"/>
      <c r="E20" s="175"/>
      <c r="F20" s="418"/>
      <c r="G20" s="414"/>
      <c r="H20" s="177"/>
      <c r="I20" s="177"/>
      <c r="J20" s="177"/>
      <c r="K20" s="176"/>
      <c r="L20" s="177"/>
      <c r="M20" s="176"/>
      <c r="N20" s="178"/>
      <c r="O20" s="178"/>
      <c r="P20" s="178"/>
      <c r="Q20" s="178"/>
      <c r="R20" s="177"/>
      <c r="S20" s="183"/>
      <c r="T20" s="178"/>
      <c r="U20" s="175"/>
      <c r="V20" s="175"/>
      <c r="W20" s="418"/>
      <c r="X20" s="450"/>
      <c r="Y20" s="452"/>
    </row>
    <row r="21" spans="2:29" ht="14.25" customHeight="1" x14ac:dyDescent="0.25">
      <c r="B21" s="189">
        <v>16</v>
      </c>
      <c r="C21" s="182"/>
      <c r="D21" s="174"/>
      <c r="E21" s="171"/>
      <c r="F21" s="417"/>
      <c r="G21" s="413"/>
      <c r="H21" s="173"/>
      <c r="I21" s="173"/>
      <c r="J21" s="173"/>
      <c r="K21" s="172"/>
      <c r="L21" s="173"/>
      <c r="M21" s="172"/>
      <c r="N21" s="174"/>
      <c r="O21" s="174"/>
      <c r="P21" s="174"/>
      <c r="Q21" s="174"/>
      <c r="R21" s="173"/>
      <c r="S21" s="182"/>
      <c r="T21" s="174"/>
      <c r="U21" s="171"/>
      <c r="V21" s="171"/>
      <c r="W21" s="417"/>
      <c r="X21" s="449"/>
      <c r="Y21" s="454"/>
      <c r="Z21" s="499" t="s">
        <v>131</v>
      </c>
      <c r="AA21" s="500"/>
      <c r="AB21" s="500"/>
      <c r="AC21" s="501"/>
    </row>
    <row r="22" spans="2:29" ht="14.25" customHeight="1" x14ac:dyDescent="0.25">
      <c r="B22" s="190">
        <v>17</v>
      </c>
      <c r="C22" s="183"/>
      <c r="D22" s="178"/>
      <c r="E22" s="175"/>
      <c r="F22" s="418"/>
      <c r="G22" s="414"/>
      <c r="H22" s="177"/>
      <c r="I22" s="177"/>
      <c r="J22" s="177"/>
      <c r="K22" s="176"/>
      <c r="L22" s="177"/>
      <c r="M22" s="176"/>
      <c r="N22" s="178"/>
      <c r="O22" s="178"/>
      <c r="P22" s="178"/>
      <c r="Q22" s="178"/>
      <c r="R22" s="177"/>
      <c r="S22" s="183"/>
      <c r="T22" s="178"/>
      <c r="U22" s="175"/>
      <c r="V22" s="175"/>
      <c r="W22" s="418"/>
      <c r="X22" s="450"/>
      <c r="Y22" s="452"/>
      <c r="Z22" s="495" t="s">
        <v>133</v>
      </c>
      <c r="AA22" s="496"/>
      <c r="AB22" s="496"/>
      <c r="AC22" s="163">
        <f>M36+N36+O36+P36+Q36+R36</f>
        <v>0</v>
      </c>
    </row>
    <row r="23" spans="2:29" ht="14.25" customHeight="1" x14ac:dyDescent="0.25">
      <c r="B23" s="189">
        <v>18</v>
      </c>
      <c r="C23" s="182"/>
      <c r="D23" s="174"/>
      <c r="E23" s="171"/>
      <c r="F23" s="417"/>
      <c r="G23" s="413"/>
      <c r="H23" s="173"/>
      <c r="I23" s="173"/>
      <c r="J23" s="173"/>
      <c r="K23" s="172"/>
      <c r="L23" s="173"/>
      <c r="M23" s="172"/>
      <c r="N23" s="174"/>
      <c r="O23" s="174"/>
      <c r="P23" s="174"/>
      <c r="Q23" s="174"/>
      <c r="R23" s="173"/>
      <c r="S23" s="182"/>
      <c r="T23" s="174"/>
      <c r="U23" s="171"/>
      <c r="V23" s="171"/>
      <c r="W23" s="417"/>
      <c r="X23" s="449"/>
      <c r="Y23" s="454"/>
      <c r="Z23" s="495" t="s">
        <v>132</v>
      </c>
      <c r="AA23" s="496"/>
      <c r="AB23" s="496"/>
      <c r="AC23" s="163">
        <f>S36+T36+U36+V36</f>
        <v>0</v>
      </c>
    </row>
    <row r="24" spans="2:29" ht="14.25" customHeight="1" x14ac:dyDescent="0.25">
      <c r="B24" s="190">
        <v>19</v>
      </c>
      <c r="C24" s="183"/>
      <c r="D24" s="178"/>
      <c r="E24" s="175"/>
      <c r="F24" s="418"/>
      <c r="G24" s="414"/>
      <c r="H24" s="177"/>
      <c r="I24" s="177"/>
      <c r="J24" s="177"/>
      <c r="K24" s="176"/>
      <c r="L24" s="177"/>
      <c r="M24" s="176"/>
      <c r="N24" s="178"/>
      <c r="O24" s="178"/>
      <c r="P24" s="178"/>
      <c r="Q24" s="178"/>
      <c r="R24" s="177"/>
      <c r="S24" s="183"/>
      <c r="T24" s="178"/>
      <c r="U24" s="175"/>
      <c r="V24" s="175"/>
      <c r="W24" s="418"/>
      <c r="X24" s="450"/>
      <c r="Y24" s="452"/>
      <c r="Z24" s="546" t="s">
        <v>134</v>
      </c>
      <c r="AA24" s="546"/>
      <c r="AB24" s="495"/>
      <c r="AC24" s="163">
        <f>G61+H61</f>
        <v>0</v>
      </c>
    </row>
    <row r="25" spans="2:29" ht="14.25" customHeight="1" x14ac:dyDescent="0.25">
      <c r="B25" s="189">
        <v>20</v>
      </c>
      <c r="C25" s="182"/>
      <c r="D25" s="174"/>
      <c r="E25" s="171"/>
      <c r="F25" s="417"/>
      <c r="G25" s="413"/>
      <c r="H25" s="173"/>
      <c r="I25" s="173"/>
      <c r="J25" s="173"/>
      <c r="K25" s="172"/>
      <c r="L25" s="173"/>
      <c r="M25" s="172"/>
      <c r="N25" s="174"/>
      <c r="O25" s="174"/>
      <c r="P25" s="174"/>
      <c r="Q25" s="174"/>
      <c r="R25" s="173"/>
      <c r="S25" s="182"/>
      <c r="T25" s="174"/>
      <c r="U25" s="171"/>
      <c r="V25" s="171"/>
      <c r="W25" s="417"/>
      <c r="X25" s="449"/>
      <c r="Y25" s="454"/>
      <c r="Z25" s="546" t="s">
        <v>135</v>
      </c>
      <c r="AA25" s="546"/>
      <c r="AB25" s="495"/>
      <c r="AC25" s="163">
        <f>W44</f>
        <v>0</v>
      </c>
    </row>
    <row r="26" spans="2:29" ht="14.25" customHeight="1" thickBot="1" x14ac:dyDescent="0.3">
      <c r="B26" s="190">
        <v>21</v>
      </c>
      <c r="C26" s="183"/>
      <c r="D26" s="178"/>
      <c r="E26" s="175"/>
      <c r="F26" s="418"/>
      <c r="G26" s="414"/>
      <c r="H26" s="177"/>
      <c r="I26" s="177"/>
      <c r="J26" s="177"/>
      <c r="K26" s="176"/>
      <c r="L26" s="177"/>
      <c r="M26" s="176"/>
      <c r="N26" s="178"/>
      <c r="O26" s="178"/>
      <c r="P26" s="178"/>
      <c r="Q26" s="178"/>
      <c r="R26" s="177"/>
      <c r="S26" s="183"/>
      <c r="T26" s="178"/>
      <c r="U26" s="175"/>
      <c r="V26" s="175"/>
      <c r="W26" s="418"/>
      <c r="X26" s="450"/>
      <c r="Y26" s="452"/>
      <c r="Z26" s="547" t="s">
        <v>48</v>
      </c>
      <c r="AA26" s="548"/>
      <c r="AB26" s="548"/>
      <c r="AC26" s="162">
        <f>AC22+AC23+AC24+AC25</f>
        <v>0</v>
      </c>
    </row>
    <row r="27" spans="2:29" ht="14.25" customHeight="1" x14ac:dyDescent="0.25">
      <c r="B27" s="189">
        <v>22</v>
      </c>
      <c r="C27" s="182"/>
      <c r="D27" s="174"/>
      <c r="E27" s="171"/>
      <c r="F27" s="417"/>
      <c r="G27" s="413"/>
      <c r="H27" s="173"/>
      <c r="I27" s="173"/>
      <c r="J27" s="173"/>
      <c r="K27" s="172"/>
      <c r="L27" s="173"/>
      <c r="M27" s="172"/>
      <c r="N27" s="174"/>
      <c r="O27" s="174"/>
      <c r="P27" s="174"/>
      <c r="Q27" s="174"/>
      <c r="R27" s="173"/>
      <c r="S27" s="182"/>
      <c r="T27" s="174"/>
      <c r="U27" s="171"/>
      <c r="V27" s="171"/>
      <c r="W27" s="417"/>
      <c r="X27" s="449"/>
      <c r="Y27" s="454"/>
    </row>
    <row r="28" spans="2:29" ht="14.25" customHeight="1" x14ac:dyDescent="0.25">
      <c r="B28" s="190">
        <v>23</v>
      </c>
      <c r="C28" s="183"/>
      <c r="D28" s="178"/>
      <c r="E28" s="175"/>
      <c r="F28" s="418"/>
      <c r="G28" s="414"/>
      <c r="H28" s="177"/>
      <c r="I28" s="177"/>
      <c r="J28" s="177"/>
      <c r="K28" s="176"/>
      <c r="L28" s="177"/>
      <c r="M28" s="176"/>
      <c r="N28" s="178"/>
      <c r="O28" s="178"/>
      <c r="P28" s="178"/>
      <c r="Q28" s="178"/>
      <c r="R28" s="177"/>
      <c r="S28" s="183"/>
      <c r="T28" s="178"/>
      <c r="U28" s="175"/>
      <c r="V28" s="175"/>
      <c r="W28" s="418"/>
      <c r="X28" s="450"/>
      <c r="Y28" s="452"/>
    </row>
    <row r="29" spans="2:29" ht="14.25" customHeight="1" x14ac:dyDescent="0.25">
      <c r="B29" s="189">
        <v>24</v>
      </c>
      <c r="C29" s="368"/>
      <c r="D29" s="369"/>
      <c r="E29" s="370"/>
      <c r="F29" s="419"/>
      <c r="G29" s="415"/>
      <c r="H29" s="371"/>
      <c r="I29" s="371"/>
      <c r="J29" s="371"/>
      <c r="K29" s="372"/>
      <c r="L29" s="371"/>
      <c r="M29" s="372"/>
      <c r="N29" s="369"/>
      <c r="O29" s="369"/>
      <c r="P29" s="369"/>
      <c r="Q29" s="369"/>
      <c r="R29" s="371"/>
      <c r="S29" s="182"/>
      <c r="T29" s="174"/>
      <c r="U29" s="171"/>
      <c r="V29" s="171"/>
      <c r="W29" s="417"/>
      <c r="X29" s="449"/>
      <c r="Y29" s="454"/>
    </row>
    <row r="30" spans="2:29" ht="14.25" customHeight="1" x14ac:dyDescent="0.25">
      <c r="B30" s="190">
        <v>25</v>
      </c>
      <c r="C30" s="183"/>
      <c r="D30" s="178"/>
      <c r="E30" s="175"/>
      <c r="F30" s="418"/>
      <c r="G30" s="414"/>
      <c r="H30" s="177"/>
      <c r="I30" s="177"/>
      <c r="J30" s="177"/>
      <c r="K30" s="176"/>
      <c r="L30" s="177"/>
      <c r="M30" s="176"/>
      <c r="N30" s="178"/>
      <c r="O30" s="178"/>
      <c r="P30" s="178"/>
      <c r="Q30" s="178"/>
      <c r="R30" s="177"/>
      <c r="S30" s="183"/>
      <c r="T30" s="178"/>
      <c r="U30" s="175"/>
      <c r="V30" s="175"/>
      <c r="W30" s="418"/>
      <c r="X30" s="450"/>
      <c r="Y30" s="452"/>
    </row>
    <row r="31" spans="2:29" ht="14.25" customHeight="1" x14ac:dyDescent="0.25">
      <c r="B31" s="189">
        <v>26</v>
      </c>
      <c r="C31" s="368"/>
      <c r="D31" s="369"/>
      <c r="E31" s="370"/>
      <c r="F31" s="419"/>
      <c r="G31" s="415"/>
      <c r="H31" s="371"/>
      <c r="I31" s="371"/>
      <c r="J31" s="371"/>
      <c r="K31" s="372"/>
      <c r="L31" s="371"/>
      <c r="M31" s="372"/>
      <c r="N31" s="369"/>
      <c r="O31" s="369"/>
      <c r="P31" s="369"/>
      <c r="Q31" s="369"/>
      <c r="R31" s="371"/>
      <c r="S31" s="182"/>
      <c r="T31" s="174"/>
      <c r="U31" s="171"/>
      <c r="V31" s="171"/>
      <c r="W31" s="417"/>
      <c r="X31" s="449"/>
      <c r="Y31" s="454"/>
    </row>
    <row r="32" spans="2:29" ht="14.25" customHeight="1" x14ac:dyDescent="0.25">
      <c r="B32" s="190">
        <v>27</v>
      </c>
      <c r="C32" s="183"/>
      <c r="D32" s="178"/>
      <c r="E32" s="175"/>
      <c r="F32" s="418"/>
      <c r="G32" s="414"/>
      <c r="H32" s="177"/>
      <c r="I32" s="177"/>
      <c r="J32" s="177"/>
      <c r="K32" s="176"/>
      <c r="L32" s="177"/>
      <c r="M32" s="176"/>
      <c r="N32" s="178"/>
      <c r="O32" s="178"/>
      <c r="P32" s="178"/>
      <c r="Q32" s="178"/>
      <c r="R32" s="177"/>
      <c r="S32" s="183"/>
      <c r="T32" s="178"/>
      <c r="U32" s="175"/>
      <c r="V32" s="175"/>
      <c r="W32" s="418"/>
      <c r="X32" s="450"/>
      <c r="Y32" s="452"/>
    </row>
    <row r="33" spans="2:36" ht="14.25" customHeight="1" x14ac:dyDescent="0.25">
      <c r="B33" s="189">
        <v>28</v>
      </c>
      <c r="C33" s="368"/>
      <c r="D33" s="369"/>
      <c r="E33" s="370"/>
      <c r="F33" s="419"/>
      <c r="G33" s="415"/>
      <c r="H33" s="371"/>
      <c r="I33" s="371"/>
      <c r="J33" s="371"/>
      <c r="K33" s="372"/>
      <c r="L33" s="371"/>
      <c r="M33" s="372"/>
      <c r="N33" s="369"/>
      <c r="O33" s="369"/>
      <c r="P33" s="369"/>
      <c r="Q33" s="369"/>
      <c r="R33" s="371"/>
      <c r="S33" s="182"/>
      <c r="T33" s="174"/>
      <c r="U33" s="171"/>
      <c r="V33" s="171"/>
      <c r="W33" s="417"/>
      <c r="X33" s="449"/>
      <c r="Y33" s="454"/>
    </row>
    <row r="34" spans="2:36" ht="14.25" customHeight="1" x14ac:dyDescent="0.25">
      <c r="B34" s="190">
        <v>29</v>
      </c>
      <c r="C34" s="183"/>
      <c r="D34" s="178"/>
      <c r="E34" s="175"/>
      <c r="F34" s="418"/>
      <c r="G34" s="414"/>
      <c r="H34" s="177"/>
      <c r="I34" s="177"/>
      <c r="J34" s="177"/>
      <c r="K34" s="176"/>
      <c r="L34" s="177"/>
      <c r="M34" s="176"/>
      <c r="N34" s="178"/>
      <c r="O34" s="178"/>
      <c r="P34" s="178"/>
      <c r="Q34" s="178"/>
      <c r="R34" s="177"/>
      <c r="S34" s="183"/>
      <c r="T34" s="178"/>
      <c r="U34" s="175"/>
      <c r="V34" s="175"/>
      <c r="W34" s="418"/>
      <c r="X34" s="450"/>
      <c r="Y34" s="452"/>
    </row>
    <row r="35" spans="2:36" ht="14.25" customHeight="1" thickBot="1" x14ac:dyDescent="0.3">
      <c r="B35" s="374">
        <v>30</v>
      </c>
      <c r="C35" s="368"/>
      <c r="D35" s="369"/>
      <c r="E35" s="370"/>
      <c r="F35" s="420"/>
      <c r="G35" s="415"/>
      <c r="H35" s="371"/>
      <c r="I35" s="371"/>
      <c r="J35" s="371"/>
      <c r="K35" s="372"/>
      <c r="L35" s="371"/>
      <c r="M35" s="372"/>
      <c r="N35" s="369"/>
      <c r="O35" s="369"/>
      <c r="P35" s="369"/>
      <c r="Q35" s="369"/>
      <c r="R35" s="371"/>
      <c r="S35" s="182"/>
      <c r="T35" s="174"/>
      <c r="U35" s="171"/>
      <c r="V35" s="171"/>
      <c r="W35" s="417"/>
      <c r="X35" s="449"/>
      <c r="Y35" s="454"/>
    </row>
    <row r="36" spans="2:36" ht="14.25" customHeight="1" thickBot="1" x14ac:dyDescent="0.3">
      <c r="C36" s="4">
        <f t="shared" ref="C36:V36" si="0">SUM(C6:C35)</f>
        <v>0</v>
      </c>
      <c r="D36" s="4">
        <f t="shared" si="0"/>
        <v>0</v>
      </c>
      <c r="E36" s="49">
        <f t="shared" si="0"/>
        <v>0</v>
      </c>
      <c r="F36" s="4">
        <f t="shared" si="0"/>
        <v>0</v>
      </c>
      <c r="G36" s="4">
        <f t="shared" si="0"/>
        <v>0</v>
      </c>
      <c r="H36" s="4">
        <f t="shared" si="0"/>
        <v>0</v>
      </c>
      <c r="I36" s="4">
        <f t="shared" si="0"/>
        <v>0</v>
      </c>
      <c r="J36" s="49">
        <f t="shared" si="0"/>
        <v>0</v>
      </c>
      <c r="K36" s="4">
        <f t="shared" si="0"/>
        <v>0</v>
      </c>
      <c r="L36" s="234">
        <f t="shared" si="0"/>
        <v>0</v>
      </c>
      <c r="M36" s="4">
        <f t="shared" si="0"/>
        <v>0</v>
      </c>
      <c r="N36" s="4">
        <f t="shared" si="0"/>
        <v>0</v>
      </c>
      <c r="O36" s="4">
        <f t="shared" si="0"/>
        <v>0</v>
      </c>
      <c r="P36" s="4">
        <f t="shared" si="0"/>
        <v>0</v>
      </c>
      <c r="Q36" s="4">
        <f t="shared" si="0"/>
        <v>0</v>
      </c>
      <c r="R36" s="4">
        <f t="shared" si="0"/>
        <v>0</v>
      </c>
      <c r="S36" s="4">
        <f t="shared" si="0"/>
        <v>0</v>
      </c>
      <c r="T36" s="4">
        <f t="shared" si="0"/>
        <v>0</v>
      </c>
      <c r="U36" s="4">
        <f t="shared" si="0"/>
        <v>0</v>
      </c>
      <c r="V36" s="373">
        <f t="shared" si="0"/>
        <v>0</v>
      </c>
      <c r="W36" s="447"/>
      <c r="X36" s="451"/>
      <c r="Y36" s="453"/>
    </row>
    <row r="37" spans="2:36" s="6" customFormat="1" ht="14.25" customHeight="1" thickBot="1" x14ac:dyDescent="0.3">
      <c r="B37" s="47"/>
      <c r="C37" s="2"/>
      <c r="D37" s="2"/>
      <c r="E37" s="5"/>
      <c r="F37" s="5"/>
      <c r="G37" s="5"/>
      <c r="H37" s="5"/>
      <c r="I37" s="5"/>
      <c r="J37" s="5"/>
      <c r="K37" s="5"/>
      <c r="L37" s="5"/>
      <c r="M37" s="3"/>
      <c r="N37" s="3"/>
      <c r="O37" s="7"/>
      <c r="P37" s="3"/>
      <c r="Q37" s="3"/>
      <c r="R37" s="3"/>
      <c r="S37" s="48"/>
      <c r="T37" s="48"/>
      <c r="U37" s="1"/>
      <c r="V37" s="5"/>
      <c r="W37" s="5"/>
      <c r="X37" s="5"/>
      <c r="Y37" s="7"/>
      <c r="Z37" s="5"/>
      <c r="AA37" s="1"/>
      <c r="AB37" s="5"/>
      <c r="AC37" s="5"/>
      <c r="AD37" s="5"/>
      <c r="AI37" s="461"/>
      <c r="AJ37" s="461"/>
    </row>
    <row r="38" spans="2:36" s="6" customFormat="1" ht="25.5" customHeight="1" thickBot="1" x14ac:dyDescent="0.3">
      <c r="B38" s="47"/>
      <c r="C38" s="529" t="s">
        <v>50</v>
      </c>
      <c r="D38" s="530"/>
      <c r="E38" s="530"/>
      <c r="F38" s="530"/>
      <c r="G38" s="531"/>
      <c r="H38" s="270">
        <f>C47+I44</f>
        <v>0</v>
      </c>
      <c r="I38" s="5"/>
      <c r="J38" s="5"/>
      <c r="K38" s="5"/>
      <c r="L38" s="5"/>
      <c r="M38" s="3"/>
      <c r="N38" s="3"/>
      <c r="O38" s="7"/>
      <c r="P38" s="5"/>
      <c r="Q38" s="5"/>
      <c r="R38" s="5"/>
      <c r="S38" s="5"/>
      <c r="T38" s="5"/>
      <c r="U38" s="5"/>
      <c r="V38" s="5"/>
      <c r="W38" s="5"/>
      <c r="X38" s="5"/>
      <c r="Y38" s="7"/>
      <c r="Z38" s="5"/>
      <c r="AA38" s="1"/>
      <c r="AB38" s="5"/>
      <c r="AC38" s="5"/>
      <c r="AD38" s="5"/>
      <c r="AI38" s="461"/>
      <c r="AJ38" s="461"/>
    </row>
    <row r="39" spans="2:36" s="11" customFormat="1" ht="57" customHeight="1" thickBot="1" x14ac:dyDescent="0.3">
      <c r="C39" s="573" t="s">
        <v>51</v>
      </c>
      <c r="D39" s="574"/>
      <c r="E39" s="574"/>
      <c r="F39" s="575"/>
      <c r="G39" s="502" t="s">
        <v>52</v>
      </c>
      <c r="H39" s="503"/>
      <c r="I39" s="504"/>
      <c r="S39" s="526" t="s">
        <v>46</v>
      </c>
      <c r="T39" s="527"/>
      <c r="U39" s="527"/>
      <c r="V39" s="527"/>
      <c r="W39" s="528"/>
      <c r="X39" s="1"/>
      <c r="Z39" s="473" t="s">
        <v>47</v>
      </c>
      <c r="AA39" s="474"/>
      <c r="AB39" s="474"/>
      <c r="AC39" s="475"/>
      <c r="AI39" s="423"/>
      <c r="AJ39" s="423"/>
    </row>
    <row r="40" spans="2:36" ht="18" customHeight="1" x14ac:dyDescent="0.25">
      <c r="C40" s="582"/>
      <c r="D40" s="583"/>
      <c r="E40" s="583"/>
      <c r="F40" s="584"/>
      <c r="G40" s="564" t="s">
        <v>43</v>
      </c>
      <c r="H40" s="565"/>
      <c r="I40" s="568"/>
      <c r="S40" s="476" t="s">
        <v>42</v>
      </c>
      <c r="T40" s="477"/>
      <c r="U40" s="477"/>
      <c r="V40" s="477"/>
      <c r="W40" s="364"/>
      <c r="Z40" s="478" t="s">
        <v>20</v>
      </c>
      <c r="AA40" s="479"/>
      <c r="AB40" s="480"/>
      <c r="AC40" s="484" t="s">
        <v>28</v>
      </c>
    </row>
    <row r="41" spans="2:36" ht="15.75" customHeight="1" x14ac:dyDescent="0.25">
      <c r="C41" s="582"/>
      <c r="D41" s="583"/>
      <c r="E41" s="583"/>
      <c r="F41" s="584"/>
      <c r="G41" s="566"/>
      <c r="H41" s="567"/>
      <c r="I41" s="568"/>
      <c r="S41" s="469" t="s">
        <v>12</v>
      </c>
      <c r="T41" s="470"/>
      <c r="U41" s="470"/>
      <c r="V41" s="470"/>
      <c r="W41" s="365"/>
      <c r="Z41" s="481"/>
      <c r="AA41" s="482"/>
      <c r="AB41" s="483"/>
      <c r="AC41" s="485"/>
    </row>
    <row r="42" spans="2:36" ht="18" customHeight="1" x14ac:dyDescent="0.25">
      <c r="C42" s="582"/>
      <c r="D42" s="583"/>
      <c r="E42" s="583"/>
      <c r="F42" s="584"/>
      <c r="G42" s="564" t="s">
        <v>49</v>
      </c>
      <c r="H42" s="565"/>
      <c r="I42" s="568"/>
      <c r="S42" s="469" t="s">
        <v>13</v>
      </c>
      <c r="T42" s="470"/>
      <c r="U42" s="470"/>
      <c r="V42" s="470"/>
      <c r="W42" s="366"/>
      <c r="Z42" s="466"/>
      <c r="AA42" s="467"/>
      <c r="AB42" s="468"/>
      <c r="AC42" s="58"/>
    </row>
    <row r="43" spans="2:36" ht="15.75" customHeight="1" x14ac:dyDescent="0.25">
      <c r="C43" s="582"/>
      <c r="D43" s="583"/>
      <c r="E43" s="583"/>
      <c r="F43" s="584"/>
      <c r="G43" s="566"/>
      <c r="H43" s="567"/>
      <c r="I43" s="568"/>
      <c r="S43" s="469" t="s">
        <v>14</v>
      </c>
      <c r="T43" s="470"/>
      <c r="U43" s="470"/>
      <c r="V43" s="470"/>
      <c r="W43" s="366"/>
      <c r="Z43" s="466"/>
      <c r="AA43" s="467"/>
      <c r="AB43" s="468"/>
      <c r="AC43" s="58"/>
    </row>
    <row r="44" spans="2:36" ht="14.25" customHeight="1" thickBot="1" x14ac:dyDescent="0.3">
      <c r="C44" s="582"/>
      <c r="D44" s="583"/>
      <c r="E44" s="583"/>
      <c r="F44" s="584"/>
      <c r="G44" s="267" t="s">
        <v>38</v>
      </c>
      <c r="H44" s="268"/>
      <c r="I44" s="50">
        <f>I40+I42</f>
        <v>0</v>
      </c>
      <c r="S44" s="471" t="s">
        <v>48</v>
      </c>
      <c r="T44" s="472"/>
      <c r="U44" s="472"/>
      <c r="V44" s="472"/>
      <c r="W44" s="367">
        <f>W40+W41+W42+W43</f>
        <v>0</v>
      </c>
      <c r="Z44" s="466"/>
      <c r="AA44" s="467"/>
      <c r="AB44" s="468"/>
      <c r="AC44" s="58"/>
    </row>
    <row r="45" spans="2:36" ht="14.25" customHeight="1" thickBot="1" x14ac:dyDescent="0.3">
      <c r="C45" s="582"/>
      <c r="D45" s="583"/>
      <c r="E45" s="583"/>
      <c r="F45" s="584"/>
      <c r="Z45" s="464" t="s">
        <v>38</v>
      </c>
      <c r="AA45" s="465"/>
      <c r="AB45" s="465"/>
      <c r="AC45" s="50">
        <f>SUM(AC42:AC44)</f>
        <v>0</v>
      </c>
    </row>
    <row r="46" spans="2:36" ht="14.25" customHeight="1" x14ac:dyDescent="0.25">
      <c r="C46" s="582"/>
      <c r="D46" s="583"/>
      <c r="E46" s="583"/>
      <c r="F46" s="584"/>
      <c r="G46" s="569" t="s">
        <v>32</v>
      </c>
      <c r="H46" s="585"/>
      <c r="I46" s="570"/>
      <c r="W46" s="6"/>
      <c r="X46" s="6"/>
    </row>
    <row r="47" spans="2:36" ht="14.25" customHeight="1" thickBot="1" x14ac:dyDescent="0.3">
      <c r="C47" s="576">
        <f>C40+C41+C42+C43+C44+C45+C46</f>
        <v>0</v>
      </c>
      <c r="D47" s="577"/>
      <c r="E47" s="577"/>
      <c r="F47" s="578"/>
      <c r="G47" s="579" t="s">
        <v>18</v>
      </c>
      <c r="H47" s="580"/>
      <c r="I47" s="581"/>
      <c r="W47" s="6"/>
      <c r="X47" s="6"/>
    </row>
    <row r="48" spans="2:36" ht="14.25" customHeight="1" thickBot="1" x14ac:dyDescent="0.3">
      <c r="G48" s="51" t="s">
        <v>16</v>
      </c>
      <c r="H48" s="269"/>
      <c r="W48" s="6"/>
      <c r="X48" s="6"/>
    </row>
    <row r="49" spans="7:24" ht="17.25" customHeight="1" thickBot="1" x14ac:dyDescent="0.3">
      <c r="G49" s="51" t="s">
        <v>213</v>
      </c>
      <c r="H49" s="59"/>
      <c r="W49" s="6"/>
      <c r="X49" s="6"/>
    </row>
    <row r="50" spans="7:24" ht="15" customHeight="1" x14ac:dyDescent="0.25">
      <c r="G50" s="569" t="s">
        <v>31</v>
      </c>
      <c r="H50" s="570"/>
      <c r="W50" s="6"/>
      <c r="X50" s="6"/>
    </row>
    <row r="51" spans="7:24" ht="15" customHeight="1" thickBot="1" x14ac:dyDescent="0.3">
      <c r="G51" s="571"/>
      <c r="H51" s="572"/>
      <c r="W51" s="6"/>
      <c r="X51" s="6"/>
    </row>
    <row r="52" spans="7:24" x14ac:dyDescent="0.25">
      <c r="G52" s="52" t="s">
        <v>11</v>
      </c>
      <c r="H52" s="52" t="s">
        <v>10</v>
      </c>
      <c r="W52" s="6"/>
      <c r="X52" s="6"/>
    </row>
    <row r="53" spans="7:24" ht="15.75" thickBot="1" x14ac:dyDescent="0.3">
      <c r="G53" s="53"/>
      <c r="H53" s="53"/>
      <c r="W53" s="6"/>
      <c r="X53" s="6"/>
    </row>
    <row r="54" spans="7:24" x14ac:dyDescent="0.25">
      <c r="G54" s="60"/>
      <c r="H54" s="63"/>
    </row>
    <row r="55" spans="7:24" x14ac:dyDescent="0.25">
      <c r="G55" s="61"/>
      <c r="H55" s="54"/>
    </row>
    <row r="56" spans="7:24" ht="15" customHeight="1" x14ac:dyDescent="0.25">
      <c r="G56" s="62"/>
      <c r="H56" s="55"/>
    </row>
    <row r="57" spans="7:24" x14ac:dyDescent="0.25">
      <c r="G57" s="61"/>
      <c r="H57" s="54"/>
    </row>
    <row r="58" spans="7:24" ht="15" customHeight="1" x14ac:dyDescent="0.25">
      <c r="G58" s="62"/>
      <c r="H58" s="55"/>
    </row>
    <row r="59" spans="7:24" x14ac:dyDescent="0.25">
      <c r="G59" s="61"/>
      <c r="H59" s="54"/>
    </row>
    <row r="60" spans="7:24" ht="15.75" customHeight="1" thickBot="1" x14ac:dyDescent="0.3">
      <c r="G60" s="62"/>
      <c r="H60" s="55"/>
    </row>
    <row r="61" spans="7:24" ht="26.25" customHeight="1" thickBot="1" x14ac:dyDescent="0.3">
      <c r="G61" s="4">
        <f>SUM(G54:G60)</f>
        <v>0</v>
      </c>
      <c r="H61" s="49">
        <f>SUM(H54:H60)</f>
        <v>0</v>
      </c>
    </row>
  </sheetData>
  <sheetProtection algorithmName="SHA-512" hashValue="TEKrvRUjvPF5Iz8GxTmAwzEXBSEuXnOo3eojtt/a0wKdRZRtx1cNNCTcKRx/t1rGbiCF2ZcaL1RAkVMhCUFV1w==" saltValue="p5SA8UXPPdVXJB12mw8hCg==" spinCount="100000" sheet="1" objects="1" scenarios="1"/>
  <mergeCells count="75">
    <mergeCell ref="C2:E3"/>
    <mergeCell ref="F2:F5"/>
    <mergeCell ref="C1:L1"/>
    <mergeCell ref="G2:J3"/>
    <mergeCell ref="K2:K5"/>
    <mergeCell ref="L2:L5"/>
    <mergeCell ref="I4:J4"/>
    <mergeCell ref="B4:B5"/>
    <mergeCell ref="C4:C5"/>
    <mergeCell ref="D4:D5"/>
    <mergeCell ref="E4:E5"/>
    <mergeCell ref="G4:H4"/>
    <mergeCell ref="C41:F41"/>
    <mergeCell ref="C39:F39"/>
    <mergeCell ref="C40:F40"/>
    <mergeCell ref="C38:G38"/>
    <mergeCell ref="G39:I39"/>
    <mergeCell ref="G40:H41"/>
    <mergeCell ref="I40:I41"/>
    <mergeCell ref="C47:F47"/>
    <mergeCell ref="C45:F45"/>
    <mergeCell ref="C46:F46"/>
    <mergeCell ref="C44:F44"/>
    <mergeCell ref="C42:F42"/>
    <mergeCell ref="C43:F43"/>
    <mergeCell ref="Z9:AA9"/>
    <mergeCell ref="Z10:AA10"/>
    <mergeCell ref="G46:I46"/>
    <mergeCell ref="G47:I47"/>
    <mergeCell ref="Z17:AB17"/>
    <mergeCell ref="Z18:AB18"/>
    <mergeCell ref="Z21:AC21"/>
    <mergeCell ref="Z22:AB22"/>
    <mergeCell ref="Z23:AB23"/>
    <mergeCell ref="Z24:AB24"/>
    <mergeCell ref="Z25:AB25"/>
    <mergeCell ref="Z26:AB26"/>
    <mergeCell ref="Z39:AC39"/>
    <mergeCell ref="Z40:AB41"/>
    <mergeCell ref="Z44:AB44"/>
    <mergeCell ref="Z45:AB45"/>
    <mergeCell ref="G50:H51"/>
    <mergeCell ref="G42:H43"/>
    <mergeCell ref="I42:I43"/>
    <mergeCell ref="S1:U1"/>
    <mergeCell ref="M2:R3"/>
    <mergeCell ref="S2:V3"/>
    <mergeCell ref="T4:T5"/>
    <mergeCell ref="U4:U5"/>
    <mergeCell ref="V4:V5"/>
    <mergeCell ref="S4:S5"/>
    <mergeCell ref="S39:W39"/>
    <mergeCell ref="S44:V44"/>
    <mergeCell ref="S40:V40"/>
    <mergeCell ref="Z5:AB6"/>
    <mergeCell ref="AD5:AG5"/>
    <mergeCell ref="AD6:AE6"/>
    <mergeCell ref="AF6:AG6"/>
    <mergeCell ref="Z7:AA7"/>
    <mergeCell ref="AE7:AE8"/>
    <mergeCell ref="AF7:AF8"/>
    <mergeCell ref="AG7:AG8"/>
    <mergeCell ref="Z8:AA8"/>
    <mergeCell ref="AD7:AD8"/>
    <mergeCell ref="AD10:AF10"/>
    <mergeCell ref="Z13:AC13"/>
    <mergeCell ref="Z14:AB14"/>
    <mergeCell ref="Z15:AB15"/>
    <mergeCell ref="Z16:AB16"/>
    <mergeCell ref="AC40:AC41"/>
    <mergeCell ref="S41:V41"/>
    <mergeCell ref="S42:V42"/>
    <mergeCell ref="Z42:AB42"/>
    <mergeCell ref="S43:V43"/>
    <mergeCell ref="Z43:AB43"/>
  </mergeCells>
  <pageMargins left="0.7" right="0.7" top="0.75" bottom="0.75" header="0.3" footer="0.3"/>
  <pageSetup paperSize="9" scale="64" fitToHeight="0" orientation="landscape"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942D5E77-C47C-4AB4-A481-CC72A11E2813}">
          <x14:formula1>
            <xm:f>Llistes!$D$11:$D$19</xm:f>
          </x14:formula1>
          <xm:sqref>X6:X35</xm:sqref>
        </x14:dataValidation>
        <x14:dataValidation type="list" allowBlank="1" showInputMessage="1" showErrorMessage="1" xr:uid="{E348B1BD-5BB3-4E02-8752-8132F660C1BE}">
          <x14:formula1>
            <xm:f>'Usos Activitats Pròpies'!$G$1:$AA$1</xm:f>
          </x14:formula1>
          <xm:sqref>Y6:Y36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pageSetUpPr fitToPage="1"/>
  </sheetPr>
  <dimension ref="B1:AJ61"/>
  <sheetViews>
    <sheetView zoomScale="80" zoomScaleNormal="80" zoomScalePageLayoutView="85" workbookViewId="0">
      <selection activeCell="C6" sqref="C6"/>
    </sheetView>
  </sheetViews>
  <sheetFormatPr baseColWidth="10" defaultColWidth="7.5703125" defaultRowHeight="15" x14ac:dyDescent="0.25"/>
  <cols>
    <col min="1" max="1" width="1.7109375" style="1" customWidth="1"/>
    <col min="2" max="2" width="7.5703125" style="11"/>
    <col min="3" max="10" width="7.5703125" style="1"/>
    <col min="11" max="11" width="6.7109375" style="1" customWidth="1"/>
    <col min="12" max="12" width="6.140625" style="1" customWidth="1"/>
    <col min="13" max="22" width="7.5703125" style="1"/>
    <col min="23" max="23" width="9.5703125" style="1" customWidth="1"/>
    <col min="24" max="24" width="10.28515625" style="1" customWidth="1"/>
    <col min="25" max="25" width="12" style="1" customWidth="1"/>
    <col min="26" max="28" width="7.5703125" style="1"/>
    <col min="29" max="29" width="9.85546875" style="1" bestFit="1" customWidth="1"/>
    <col min="30" max="34" width="7.5703125" style="1"/>
    <col min="35" max="35" width="20.5703125" style="197" customWidth="1"/>
    <col min="36" max="36" width="22.28515625" style="197" customWidth="1"/>
    <col min="37" max="16384" width="7.5703125" style="1"/>
  </cols>
  <sheetData>
    <row r="1" spans="2:33" ht="26.25" customHeight="1" thickBot="1" x14ac:dyDescent="0.3">
      <c r="B1" s="12" t="str">
        <f>MensualSumatori!A1</f>
        <v>Gener</v>
      </c>
      <c r="C1" s="532" t="s">
        <v>45</v>
      </c>
      <c r="D1" s="533"/>
      <c r="E1" s="533"/>
      <c r="F1" s="533"/>
      <c r="G1" s="533"/>
      <c r="H1" s="533"/>
      <c r="I1" s="533"/>
      <c r="J1" s="533"/>
      <c r="K1" s="533"/>
      <c r="L1" s="534"/>
      <c r="S1" s="505" t="s">
        <v>190</v>
      </c>
      <c r="T1" s="506"/>
      <c r="U1" s="507"/>
      <c r="V1" s="279"/>
    </row>
    <row r="2" spans="2:33" ht="14.25" customHeight="1" x14ac:dyDescent="0.25">
      <c r="B2" s="12">
        <v>16</v>
      </c>
      <c r="C2" s="535" t="s">
        <v>1</v>
      </c>
      <c r="D2" s="536"/>
      <c r="E2" s="536"/>
      <c r="F2" s="592" t="s">
        <v>2</v>
      </c>
      <c r="G2" s="535" t="s">
        <v>24</v>
      </c>
      <c r="H2" s="536"/>
      <c r="I2" s="536"/>
      <c r="J2" s="537"/>
      <c r="K2" s="541" t="s">
        <v>169</v>
      </c>
      <c r="L2" s="541" t="s">
        <v>170</v>
      </c>
      <c r="M2" s="508" t="s">
        <v>0</v>
      </c>
      <c r="N2" s="509"/>
      <c r="O2" s="509"/>
      <c r="P2" s="509"/>
      <c r="Q2" s="509"/>
      <c r="R2" s="510"/>
      <c r="S2" s="514" t="s">
        <v>29</v>
      </c>
      <c r="T2" s="515"/>
      <c r="U2" s="515"/>
      <c r="V2" s="516"/>
      <c r="W2" s="274"/>
      <c r="X2" s="274"/>
    </row>
    <row r="3" spans="2:33" ht="14.25" customHeight="1" thickBot="1" x14ac:dyDescent="0.3">
      <c r="C3" s="538"/>
      <c r="D3" s="539"/>
      <c r="E3" s="539"/>
      <c r="F3" s="593"/>
      <c r="G3" s="538"/>
      <c r="H3" s="539"/>
      <c r="I3" s="539"/>
      <c r="J3" s="540"/>
      <c r="K3" s="542"/>
      <c r="L3" s="542"/>
      <c r="M3" s="511"/>
      <c r="N3" s="512"/>
      <c r="O3" s="512"/>
      <c r="P3" s="512"/>
      <c r="Q3" s="512"/>
      <c r="R3" s="513"/>
      <c r="S3" s="517"/>
      <c r="T3" s="518"/>
      <c r="U3" s="518"/>
      <c r="V3" s="519"/>
      <c r="W3" s="274"/>
      <c r="X3" s="274"/>
    </row>
    <row r="4" spans="2:33" ht="30.75" customHeight="1" thickBot="1" x14ac:dyDescent="0.3">
      <c r="B4" s="586" t="s">
        <v>17</v>
      </c>
      <c r="C4" s="588" t="s">
        <v>3</v>
      </c>
      <c r="D4" s="588" t="s">
        <v>4</v>
      </c>
      <c r="E4" s="590" t="s">
        <v>5</v>
      </c>
      <c r="F4" s="593"/>
      <c r="G4" s="544" t="s">
        <v>25</v>
      </c>
      <c r="H4" s="545"/>
      <c r="I4" s="544" t="s">
        <v>5</v>
      </c>
      <c r="J4" s="545"/>
      <c r="K4" s="542"/>
      <c r="L4" s="542"/>
      <c r="M4" s="44" t="s">
        <v>186</v>
      </c>
      <c r="N4" s="44" t="s">
        <v>187</v>
      </c>
      <c r="O4" s="45" t="s">
        <v>22</v>
      </c>
      <c r="P4" s="46" t="s">
        <v>23</v>
      </c>
      <c r="Q4" s="45" t="s">
        <v>188</v>
      </c>
      <c r="R4" s="46" t="s">
        <v>189</v>
      </c>
      <c r="S4" s="524" t="s">
        <v>6</v>
      </c>
      <c r="T4" s="520" t="s">
        <v>7</v>
      </c>
      <c r="U4" s="520" t="s">
        <v>8</v>
      </c>
      <c r="V4" s="522" t="s">
        <v>9</v>
      </c>
      <c r="W4" s="274"/>
      <c r="X4" s="274"/>
    </row>
    <row r="5" spans="2:33" ht="36.75" customHeight="1" thickBot="1" x14ac:dyDescent="0.3">
      <c r="B5" s="587"/>
      <c r="C5" s="589"/>
      <c r="D5" s="589"/>
      <c r="E5" s="591"/>
      <c r="F5" s="594"/>
      <c r="G5" s="265" t="s">
        <v>21</v>
      </c>
      <c r="H5" s="272" t="s">
        <v>26</v>
      </c>
      <c r="I5" s="266" t="s">
        <v>21</v>
      </c>
      <c r="J5" s="271" t="s">
        <v>26</v>
      </c>
      <c r="K5" s="543"/>
      <c r="L5" s="543"/>
      <c r="M5" s="20" t="s">
        <v>15</v>
      </c>
      <c r="N5" s="164" t="s">
        <v>15</v>
      </c>
      <c r="O5" s="21" t="s">
        <v>15</v>
      </c>
      <c r="P5" s="21" t="s">
        <v>15</v>
      </c>
      <c r="Q5" s="21" t="s">
        <v>15</v>
      </c>
      <c r="R5" s="21" t="s">
        <v>15</v>
      </c>
      <c r="S5" s="525"/>
      <c r="T5" s="521"/>
      <c r="U5" s="521"/>
      <c r="V5" s="523"/>
      <c r="W5" s="278" t="s">
        <v>225</v>
      </c>
      <c r="X5" s="462" t="s">
        <v>222</v>
      </c>
      <c r="Y5" s="463" t="s">
        <v>250</v>
      </c>
      <c r="Z5" s="515" t="s">
        <v>44</v>
      </c>
      <c r="AA5" s="515"/>
      <c r="AB5" s="516"/>
      <c r="AD5" s="557" t="s">
        <v>184</v>
      </c>
      <c r="AE5" s="558"/>
      <c r="AF5" s="558"/>
      <c r="AG5" s="559"/>
    </row>
    <row r="6" spans="2:33" ht="14.25" customHeight="1" thickBot="1" x14ac:dyDescent="0.3">
      <c r="B6" s="188">
        <v>1</v>
      </c>
      <c r="C6" s="179"/>
      <c r="D6" s="180"/>
      <c r="E6" s="165"/>
      <c r="F6" s="416"/>
      <c r="G6" s="412"/>
      <c r="H6" s="166"/>
      <c r="I6" s="166"/>
      <c r="J6" s="166"/>
      <c r="K6" s="167"/>
      <c r="L6" s="170"/>
      <c r="M6" s="167"/>
      <c r="N6" s="168"/>
      <c r="O6" s="168"/>
      <c r="P6" s="168"/>
      <c r="Q6" s="168"/>
      <c r="R6" s="170"/>
      <c r="S6" s="181"/>
      <c r="T6" s="168"/>
      <c r="U6" s="169"/>
      <c r="V6" s="169"/>
      <c r="W6" s="446"/>
      <c r="X6" s="448"/>
      <c r="Y6" s="452"/>
      <c r="Z6" s="555"/>
      <c r="AA6" s="555"/>
      <c r="AB6" s="556"/>
      <c r="AD6" s="544" t="s">
        <v>25</v>
      </c>
      <c r="AE6" s="545"/>
      <c r="AF6" s="544" t="s">
        <v>5</v>
      </c>
      <c r="AG6" s="545"/>
    </row>
    <row r="7" spans="2:33" ht="14.25" customHeight="1" x14ac:dyDescent="0.25">
      <c r="B7" s="189">
        <v>2</v>
      </c>
      <c r="C7" s="182"/>
      <c r="D7" s="174"/>
      <c r="E7" s="171"/>
      <c r="F7" s="417"/>
      <c r="G7" s="413"/>
      <c r="H7" s="173"/>
      <c r="I7" s="173"/>
      <c r="J7" s="173"/>
      <c r="K7" s="172"/>
      <c r="L7" s="173"/>
      <c r="M7" s="172"/>
      <c r="N7" s="174"/>
      <c r="O7" s="174"/>
      <c r="P7" s="174"/>
      <c r="Q7" s="174"/>
      <c r="R7" s="173"/>
      <c r="S7" s="182"/>
      <c r="T7" s="174"/>
      <c r="U7" s="171"/>
      <c r="V7" s="171"/>
      <c r="W7" s="417"/>
      <c r="X7" s="449"/>
      <c r="Y7" s="454"/>
      <c r="Z7" s="486" t="s">
        <v>6</v>
      </c>
      <c r="AA7" s="487"/>
      <c r="AB7" s="56"/>
      <c r="AD7" s="493" t="s">
        <v>21</v>
      </c>
      <c r="AE7" s="560" t="s">
        <v>26</v>
      </c>
      <c r="AF7" s="493" t="s">
        <v>21</v>
      </c>
      <c r="AG7" s="560" t="s">
        <v>26</v>
      </c>
    </row>
    <row r="8" spans="2:33" ht="14.25" customHeight="1" thickBot="1" x14ac:dyDescent="0.3">
      <c r="B8" s="190">
        <v>3</v>
      </c>
      <c r="C8" s="183"/>
      <c r="D8" s="178"/>
      <c r="E8" s="175"/>
      <c r="F8" s="418"/>
      <c r="G8" s="414"/>
      <c r="H8" s="177"/>
      <c r="I8" s="177"/>
      <c r="J8" s="177"/>
      <c r="K8" s="176"/>
      <c r="L8" s="177"/>
      <c r="M8" s="176"/>
      <c r="N8" s="178"/>
      <c r="O8" s="178"/>
      <c r="P8" s="178"/>
      <c r="Q8" s="178"/>
      <c r="R8" s="177"/>
      <c r="S8" s="183"/>
      <c r="T8" s="178"/>
      <c r="U8" s="175"/>
      <c r="V8" s="175"/>
      <c r="W8" s="418"/>
      <c r="X8" s="450"/>
      <c r="Y8" s="452"/>
      <c r="Z8" s="562" t="s">
        <v>7</v>
      </c>
      <c r="AA8" s="563"/>
      <c r="AB8" s="56"/>
      <c r="AD8" s="494"/>
      <c r="AE8" s="561"/>
      <c r="AF8" s="494"/>
      <c r="AG8" s="561"/>
    </row>
    <row r="9" spans="2:33" ht="14.25" customHeight="1" thickBot="1" x14ac:dyDescent="0.3">
      <c r="B9" s="189">
        <v>4</v>
      </c>
      <c r="C9" s="182"/>
      <c r="D9" s="174"/>
      <c r="E9" s="171"/>
      <c r="F9" s="417"/>
      <c r="G9" s="413"/>
      <c r="H9" s="173"/>
      <c r="I9" s="173"/>
      <c r="J9" s="173"/>
      <c r="K9" s="172"/>
      <c r="L9" s="173"/>
      <c r="M9" s="172"/>
      <c r="N9" s="174"/>
      <c r="O9" s="174"/>
      <c r="P9" s="174"/>
      <c r="Q9" s="174"/>
      <c r="R9" s="173"/>
      <c r="S9" s="182"/>
      <c r="T9" s="174"/>
      <c r="U9" s="171"/>
      <c r="V9" s="171"/>
      <c r="W9" s="417"/>
      <c r="X9" s="449"/>
      <c r="Y9" s="454"/>
      <c r="Z9" s="486" t="s">
        <v>8</v>
      </c>
      <c r="AA9" s="487"/>
      <c r="AB9" s="56"/>
      <c r="AD9" s="273">
        <f>COUNTIFS(G6:G35,"&gt;4")</f>
        <v>0</v>
      </c>
      <c r="AE9" s="273">
        <f>COUNTIFS(H6:H35,"&gt;4")</f>
        <v>0</v>
      </c>
      <c r="AF9" s="273">
        <f>COUNTIFS(I6:I35,"&gt;4")</f>
        <v>0</v>
      </c>
      <c r="AG9" s="273">
        <f>COUNTIFS(J6:J35,"&gt;4")</f>
        <v>0</v>
      </c>
    </row>
    <row r="10" spans="2:33" ht="14.25" customHeight="1" thickBot="1" x14ac:dyDescent="0.3">
      <c r="B10" s="190">
        <v>5</v>
      </c>
      <c r="C10" s="183"/>
      <c r="D10" s="178"/>
      <c r="E10" s="175"/>
      <c r="F10" s="418"/>
      <c r="G10" s="414"/>
      <c r="H10" s="177"/>
      <c r="I10" s="177"/>
      <c r="J10" s="177"/>
      <c r="K10" s="176"/>
      <c r="L10" s="177"/>
      <c r="M10" s="176"/>
      <c r="N10" s="178"/>
      <c r="O10" s="178"/>
      <c r="P10" s="178"/>
      <c r="Q10" s="178"/>
      <c r="R10" s="177"/>
      <c r="S10" s="183"/>
      <c r="T10" s="178"/>
      <c r="U10" s="175"/>
      <c r="V10" s="175"/>
      <c r="W10" s="418"/>
      <c r="X10" s="450"/>
      <c r="Y10" s="452"/>
      <c r="Z10" s="488" t="s">
        <v>9</v>
      </c>
      <c r="AA10" s="489"/>
      <c r="AB10" s="57"/>
      <c r="AD10" s="490" t="s">
        <v>185</v>
      </c>
      <c r="AE10" s="491"/>
      <c r="AF10" s="492"/>
      <c r="AG10" s="273">
        <f>AD9+AE9+AF9+AG9</f>
        <v>0</v>
      </c>
    </row>
    <row r="11" spans="2:33" ht="14.25" customHeight="1" x14ac:dyDescent="0.25">
      <c r="B11" s="189">
        <v>6</v>
      </c>
      <c r="C11" s="182"/>
      <c r="D11" s="174"/>
      <c r="E11" s="171"/>
      <c r="F11" s="417"/>
      <c r="G11" s="413"/>
      <c r="H11" s="173"/>
      <c r="I11" s="173"/>
      <c r="J11" s="173"/>
      <c r="K11" s="172"/>
      <c r="L11" s="173"/>
      <c r="M11" s="172"/>
      <c r="N11" s="174"/>
      <c r="O11" s="174"/>
      <c r="P11" s="174"/>
      <c r="Q11" s="174"/>
      <c r="R11" s="173"/>
      <c r="S11" s="182"/>
      <c r="T11" s="174"/>
      <c r="U11" s="171"/>
      <c r="V11" s="171"/>
      <c r="W11" s="417"/>
      <c r="X11" s="449"/>
      <c r="Y11" s="454"/>
    </row>
    <row r="12" spans="2:33" ht="14.25" customHeight="1" thickBot="1" x14ac:dyDescent="0.3">
      <c r="B12" s="190">
        <v>7</v>
      </c>
      <c r="C12" s="183"/>
      <c r="D12" s="178"/>
      <c r="E12" s="175"/>
      <c r="F12" s="418"/>
      <c r="G12" s="414"/>
      <c r="H12" s="177"/>
      <c r="I12" s="177"/>
      <c r="J12" s="177"/>
      <c r="K12" s="176"/>
      <c r="L12" s="177"/>
      <c r="M12" s="176"/>
      <c r="N12" s="178"/>
      <c r="O12" s="178"/>
      <c r="P12" s="178"/>
      <c r="Q12" s="178"/>
      <c r="R12" s="177"/>
      <c r="S12" s="183"/>
      <c r="T12" s="178"/>
      <c r="U12" s="175"/>
      <c r="V12" s="175"/>
      <c r="W12" s="418"/>
      <c r="X12" s="450"/>
      <c r="Y12" s="452"/>
    </row>
    <row r="13" spans="2:33" ht="14.25" customHeight="1" x14ac:dyDescent="0.25">
      <c r="B13" s="189">
        <v>8</v>
      </c>
      <c r="C13" s="182"/>
      <c r="D13" s="174"/>
      <c r="E13" s="171"/>
      <c r="F13" s="417"/>
      <c r="G13" s="413"/>
      <c r="H13" s="173"/>
      <c r="I13" s="173"/>
      <c r="J13" s="173"/>
      <c r="K13" s="172"/>
      <c r="L13" s="173"/>
      <c r="M13" s="172"/>
      <c r="N13" s="174"/>
      <c r="O13" s="174"/>
      <c r="P13" s="174"/>
      <c r="Q13" s="174"/>
      <c r="R13" s="173"/>
      <c r="S13" s="182"/>
      <c r="T13" s="174"/>
      <c r="U13" s="171"/>
      <c r="V13" s="171"/>
      <c r="W13" s="417"/>
      <c r="X13" s="449"/>
      <c r="Y13" s="454"/>
      <c r="Z13" s="549" t="s">
        <v>128</v>
      </c>
      <c r="AA13" s="550"/>
      <c r="AB13" s="550"/>
      <c r="AC13" s="551"/>
    </row>
    <row r="14" spans="2:33" ht="14.25" customHeight="1" x14ac:dyDescent="0.25">
      <c r="B14" s="190">
        <v>9</v>
      </c>
      <c r="C14" s="183"/>
      <c r="D14" s="178"/>
      <c r="E14" s="175"/>
      <c r="F14" s="418"/>
      <c r="G14" s="414"/>
      <c r="H14" s="177"/>
      <c r="I14" s="177"/>
      <c r="J14" s="177"/>
      <c r="K14" s="176"/>
      <c r="L14" s="177"/>
      <c r="M14" s="176"/>
      <c r="N14" s="178"/>
      <c r="O14" s="178"/>
      <c r="P14" s="178"/>
      <c r="Q14" s="178"/>
      <c r="R14" s="177"/>
      <c r="S14" s="183"/>
      <c r="T14" s="178"/>
      <c r="U14" s="175"/>
      <c r="V14" s="175"/>
      <c r="W14" s="418"/>
      <c r="X14" s="450"/>
      <c r="Y14" s="452"/>
      <c r="Z14" s="552" t="s">
        <v>129</v>
      </c>
      <c r="AA14" s="553"/>
      <c r="AB14" s="553"/>
      <c r="AC14" s="163">
        <f>C36+D36+E36+F36+G36+H36+I36+J36</f>
        <v>0</v>
      </c>
    </row>
    <row r="15" spans="2:33" ht="14.25" customHeight="1" x14ac:dyDescent="0.25">
      <c r="B15" s="189">
        <v>10</v>
      </c>
      <c r="C15" s="182"/>
      <c r="D15" s="174"/>
      <c r="E15" s="171"/>
      <c r="F15" s="417"/>
      <c r="G15" s="413"/>
      <c r="H15" s="173"/>
      <c r="I15" s="173"/>
      <c r="J15" s="173"/>
      <c r="K15" s="172"/>
      <c r="L15" s="173"/>
      <c r="M15" s="172"/>
      <c r="N15" s="174"/>
      <c r="O15" s="174"/>
      <c r="P15" s="174"/>
      <c r="Q15" s="174"/>
      <c r="R15" s="173"/>
      <c r="S15" s="182"/>
      <c r="T15" s="174"/>
      <c r="U15" s="171"/>
      <c r="V15" s="171"/>
      <c r="W15" s="417"/>
      <c r="X15" s="449"/>
      <c r="Y15" s="454"/>
      <c r="Z15" s="552" t="s">
        <v>130</v>
      </c>
      <c r="AA15" s="553"/>
      <c r="AB15" s="553"/>
      <c r="AC15" s="163">
        <f>H38</f>
        <v>0</v>
      </c>
    </row>
    <row r="16" spans="2:33" ht="14.25" customHeight="1" x14ac:dyDescent="0.25">
      <c r="B16" s="190">
        <v>11</v>
      </c>
      <c r="C16" s="183"/>
      <c r="D16" s="178"/>
      <c r="E16" s="175"/>
      <c r="F16" s="418"/>
      <c r="G16" s="414"/>
      <c r="H16" s="177"/>
      <c r="I16" s="177"/>
      <c r="J16" s="177"/>
      <c r="K16" s="176"/>
      <c r="L16" s="177"/>
      <c r="M16" s="176"/>
      <c r="N16" s="178"/>
      <c r="O16" s="178"/>
      <c r="P16" s="178"/>
      <c r="Q16" s="178"/>
      <c r="R16" s="177"/>
      <c r="S16" s="183"/>
      <c r="T16" s="178"/>
      <c r="U16" s="175"/>
      <c r="V16" s="175"/>
      <c r="W16" s="418"/>
      <c r="X16" s="450"/>
      <c r="Y16" s="452"/>
      <c r="Z16" s="552" t="s">
        <v>99</v>
      </c>
      <c r="AA16" s="553"/>
      <c r="AB16" s="553"/>
      <c r="AC16" s="163">
        <f>W44</f>
        <v>0</v>
      </c>
    </row>
    <row r="17" spans="2:29" ht="14.25" customHeight="1" x14ac:dyDescent="0.25">
      <c r="B17" s="189">
        <v>12</v>
      </c>
      <c r="C17" s="182"/>
      <c r="D17" s="174"/>
      <c r="E17" s="171"/>
      <c r="F17" s="417"/>
      <c r="G17" s="413"/>
      <c r="H17" s="173"/>
      <c r="I17" s="173"/>
      <c r="J17" s="173"/>
      <c r="K17" s="172"/>
      <c r="L17" s="173"/>
      <c r="M17" s="172"/>
      <c r="N17" s="174"/>
      <c r="O17" s="174"/>
      <c r="P17" s="174"/>
      <c r="Q17" s="174"/>
      <c r="R17" s="173"/>
      <c r="S17" s="182"/>
      <c r="T17" s="174"/>
      <c r="U17" s="171"/>
      <c r="V17" s="171"/>
      <c r="W17" s="417"/>
      <c r="X17" s="449"/>
      <c r="Y17" s="454"/>
      <c r="Z17" s="554" t="s">
        <v>192</v>
      </c>
      <c r="AA17" s="554"/>
      <c r="AB17" s="552"/>
      <c r="AC17" s="163">
        <f>AC45</f>
        <v>0</v>
      </c>
    </row>
    <row r="18" spans="2:29" ht="14.25" customHeight="1" thickBot="1" x14ac:dyDescent="0.3">
      <c r="B18" s="190">
        <v>13</v>
      </c>
      <c r="C18" s="183"/>
      <c r="D18" s="178"/>
      <c r="E18" s="175"/>
      <c r="F18" s="418"/>
      <c r="G18" s="414"/>
      <c r="H18" s="177"/>
      <c r="I18" s="177"/>
      <c r="J18" s="177"/>
      <c r="K18" s="176"/>
      <c r="L18" s="177"/>
      <c r="M18" s="176"/>
      <c r="N18" s="178"/>
      <c r="O18" s="178"/>
      <c r="P18" s="178"/>
      <c r="Q18" s="178"/>
      <c r="R18" s="177"/>
      <c r="S18" s="183"/>
      <c r="T18" s="178"/>
      <c r="U18" s="175"/>
      <c r="V18" s="175"/>
      <c r="W18" s="418"/>
      <c r="X18" s="450"/>
      <c r="Y18" s="452"/>
      <c r="Z18" s="497" t="s">
        <v>48</v>
      </c>
      <c r="AA18" s="498"/>
      <c r="AB18" s="498"/>
      <c r="AC18" s="162">
        <f>AC14+AC15+AC16+AC17</f>
        <v>0</v>
      </c>
    </row>
    <row r="19" spans="2:29" ht="14.25" customHeight="1" x14ac:dyDescent="0.25">
      <c r="B19" s="189">
        <v>14</v>
      </c>
      <c r="C19" s="182"/>
      <c r="D19" s="174"/>
      <c r="E19" s="171"/>
      <c r="F19" s="417"/>
      <c r="G19" s="413"/>
      <c r="H19" s="173"/>
      <c r="I19" s="173"/>
      <c r="J19" s="173"/>
      <c r="K19" s="172"/>
      <c r="L19" s="173"/>
      <c r="M19" s="172"/>
      <c r="N19" s="174"/>
      <c r="O19" s="174"/>
      <c r="P19" s="174"/>
      <c r="Q19" s="174"/>
      <c r="R19" s="173"/>
      <c r="S19" s="182"/>
      <c r="T19" s="174"/>
      <c r="U19" s="171"/>
      <c r="V19" s="171"/>
      <c r="W19" s="417"/>
      <c r="X19" s="449"/>
      <c r="Y19" s="454"/>
    </row>
    <row r="20" spans="2:29" ht="14.25" customHeight="1" thickBot="1" x14ac:dyDescent="0.3">
      <c r="B20" s="190">
        <v>15</v>
      </c>
      <c r="C20" s="183"/>
      <c r="D20" s="178"/>
      <c r="E20" s="175"/>
      <c r="F20" s="418"/>
      <c r="G20" s="414"/>
      <c r="H20" s="177"/>
      <c r="I20" s="177"/>
      <c r="J20" s="177"/>
      <c r="K20" s="176"/>
      <c r="L20" s="177"/>
      <c r="M20" s="176"/>
      <c r="N20" s="178"/>
      <c r="O20" s="178"/>
      <c r="P20" s="178"/>
      <c r="Q20" s="178"/>
      <c r="R20" s="177"/>
      <c r="S20" s="183"/>
      <c r="T20" s="178"/>
      <c r="U20" s="175"/>
      <c r="V20" s="175"/>
      <c r="W20" s="418"/>
      <c r="X20" s="450"/>
      <c r="Y20" s="452"/>
    </row>
    <row r="21" spans="2:29" ht="14.25" customHeight="1" x14ac:dyDescent="0.25">
      <c r="B21" s="189">
        <v>16</v>
      </c>
      <c r="C21" s="182"/>
      <c r="D21" s="174"/>
      <c r="E21" s="171"/>
      <c r="F21" s="417"/>
      <c r="G21" s="413"/>
      <c r="H21" s="173"/>
      <c r="I21" s="173"/>
      <c r="J21" s="173"/>
      <c r="K21" s="172"/>
      <c r="L21" s="173"/>
      <c r="M21" s="172"/>
      <c r="N21" s="174"/>
      <c r="O21" s="174"/>
      <c r="P21" s="174"/>
      <c r="Q21" s="174"/>
      <c r="R21" s="173"/>
      <c r="S21" s="182"/>
      <c r="T21" s="174"/>
      <c r="U21" s="171"/>
      <c r="V21" s="171"/>
      <c r="W21" s="417"/>
      <c r="X21" s="449"/>
      <c r="Y21" s="454"/>
      <c r="Z21" s="499" t="s">
        <v>131</v>
      </c>
      <c r="AA21" s="500"/>
      <c r="AB21" s="500"/>
      <c r="AC21" s="501"/>
    </row>
    <row r="22" spans="2:29" ht="14.25" customHeight="1" x14ac:dyDescent="0.25">
      <c r="B22" s="190">
        <v>17</v>
      </c>
      <c r="C22" s="183"/>
      <c r="D22" s="178"/>
      <c r="E22" s="175"/>
      <c r="F22" s="418"/>
      <c r="G22" s="414"/>
      <c r="H22" s="177"/>
      <c r="I22" s="177"/>
      <c r="J22" s="177"/>
      <c r="K22" s="176"/>
      <c r="L22" s="177"/>
      <c r="M22" s="176"/>
      <c r="N22" s="178"/>
      <c r="O22" s="178"/>
      <c r="P22" s="178"/>
      <c r="Q22" s="178"/>
      <c r="R22" s="177"/>
      <c r="S22" s="183"/>
      <c r="T22" s="178"/>
      <c r="U22" s="175"/>
      <c r="V22" s="175"/>
      <c r="W22" s="418"/>
      <c r="X22" s="450"/>
      <c r="Y22" s="452"/>
      <c r="Z22" s="495" t="s">
        <v>133</v>
      </c>
      <c r="AA22" s="496"/>
      <c r="AB22" s="496"/>
      <c r="AC22" s="163">
        <f>M36+N36+O36+P36+Q36+R36</f>
        <v>0</v>
      </c>
    </row>
    <row r="23" spans="2:29" ht="14.25" customHeight="1" x14ac:dyDescent="0.25">
      <c r="B23" s="189">
        <v>18</v>
      </c>
      <c r="C23" s="182"/>
      <c r="D23" s="174"/>
      <c r="E23" s="171"/>
      <c r="F23" s="417"/>
      <c r="G23" s="413"/>
      <c r="H23" s="173"/>
      <c r="I23" s="173"/>
      <c r="J23" s="173"/>
      <c r="K23" s="172"/>
      <c r="L23" s="173"/>
      <c r="M23" s="172"/>
      <c r="N23" s="174"/>
      <c r="O23" s="174"/>
      <c r="P23" s="174"/>
      <c r="Q23" s="174"/>
      <c r="R23" s="173"/>
      <c r="S23" s="182"/>
      <c r="T23" s="174"/>
      <c r="U23" s="171"/>
      <c r="V23" s="171"/>
      <c r="W23" s="417"/>
      <c r="X23" s="449"/>
      <c r="Y23" s="454"/>
      <c r="Z23" s="495" t="s">
        <v>132</v>
      </c>
      <c r="AA23" s="496"/>
      <c r="AB23" s="496"/>
      <c r="AC23" s="163">
        <f>S36+T36+U36+V36</f>
        <v>0</v>
      </c>
    </row>
    <row r="24" spans="2:29" ht="14.25" customHeight="1" x14ac:dyDescent="0.25">
      <c r="B24" s="190">
        <v>19</v>
      </c>
      <c r="C24" s="183"/>
      <c r="D24" s="178"/>
      <c r="E24" s="175"/>
      <c r="F24" s="418"/>
      <c r="G24" s="414"/>
      <c r="H24" s="177"/>
      <c r="I24" s="177"/>
      <c r="J24" s="177"/>
      <c r="K24" s="176"/>
      <c r="L24" s="177"/>
      <c r="M24" s="176"/>
      <c r="N24" s="178"/>
      <c r="O24" s="178"/>
      <c r="P24" s="178"/>
      <c r="Q24" s="178"/>
      <c r="R24" s="177"/>
      <c r="S24" s="183"/>
      <c r="T24" s="178"/>
      <c r="U24" s="175"/>
      <c r="V24" s="175"/>
      <c r="W24" s="418"/>
      <c r="X24" s="450"/>
      <c r="Y24" s="452"/>
      <c r="Z24" s="546" t="s">
        <v>134</v>
      </c>
      <c r="AA24" s="546"/>
      <c r="AB24" s="495"/>
      <c r="AC24" s="163">
        <f>G61+H61</f>
        <v>0</v>
      </c>
    </row>
    <row r="25" spans="2:29" ht="14.25" customHeight="1" x14ac:dyDescent="0.25">
      <c r="B25" s="189">
        <v>20</v>
      </c>
      <c r="C25" s="182"/>
      <c r="D25" s="174"/>
      <c r="E25" s="171"/>
      <c r="F25" s="417"/>
      <c r="G25" s="413"/>
      <c r="H25" s="173"/>
      <c r="I25" s="173"/>
      <c r="J25" s="173"/>
      <c r="K25" s="172"/>
      <c r="L25" s="173"/>
      <c r="M25" s="172"/>
      <c r="N25" s="174"/>
      <c r="O25" s="174"/>
      <c r="P25" s="174"/>
      <c r="Q25" s="174"/>
      <c r="R25" s="173"/>
      <c r="S25" s="182"/>
      <c r="T25" s="174"/>
      <c r="U25" s="171"/>
      <c r="V25" s="171"/>
      <c r="W25" s="417"/>
      <c r="X25" s="449"/>
      <c r="Y25" s="454"/>
      <c r="Z25" s="546" t="s">
        <v>135</v>
      </c>
      <c r="AA25" s="546"/>
      <c r="AB25" s="495"/>
      <c r="AC25" s="163">
        <f>W44</f>
        <v>0</v>
      </c>
    </row>
    <row r="26" spans="2:29" ht="14.25" customHeight="1" thickBot="1" x14ac:dyDescent="0.3">
      <c r="B26" s="190">
        <v>21</v>
      </c>
      <c r="C26" s="183"/>
      <c r="D26" s="178"/>
      <c r="E26" s="175"/>
      <c r="F26" s="418"/>
      <c r="G26" s="414"/>
      <c r="H26" s="177"/>
      <c r="I26" s="177"/>
      <c r="J26" s="177"/>
      <c r="K26" s="176"/>
      <c r="L26" s="177"/>
      <c r="M26" s="176"/>
      <c r="N26" s="178"/>
      <c r="O26" s="178"/>
      <c r="P26" s="178"/>
      <c r="Q26" s="178"/>
      <c r="R26" s="177"/>
      <c r="S26" s="183"/>
      <c r="T26" s="178"/>
      <c r="U26" s="175"/>
      <c r="V26" s="175"/>
      <c r="W26" s="418"/>
      <c r="X26" s="450"/>
      <c r="Y26" s="452"/>
      <c r="Z26" s="547" t="s">
        <v>48</v>
      </c>
      <c r="AA26" s="548"/>
      <c r="AB26" s="548"/>
      <c r="AC26" s="162">
        <f>AC22+AC23+AC24+AC25</f>
        <v>0</v>
      </c>
    </row>
    <row r="27" spans="2:29" ht="14.25" customHeight="1" x14ac:dyDescent="0.25">
      <c r="B27" s="189">
        <v>22</v>
      </c>
      <c r="C27" s="182"/>
      <c r="D27" s="174"/>
      <c r="E27" s="171"/>
      <c r="F27" s="417"/>
      <c r="G27" s="413"/>
      <c r="H27" s="173"/>
      <c r="I27" s="173"/>
      <c r="J27" s="173"/>
      <c r="K27" s="172"/>
      <c r="L27" s="173"/>
      <c r="M27" s="172"/>
      <c r="N27" s="174"/>
      <c r="O27" s="174"/>
      <c r="P27" s="174"/>
      <c r="Q27" s="174"/>
      <c r="R27" s="173"/>
      <c r="S27" s="182"/>
      <c r="T27" s="174"/>
      <c r="U27" s="171"/>
      <c r="V27" s="171"/>
      <c r="W27" s="417"/>
      <c r="X27" s="449"/>
      <c r="Y27" s="454"/>
    </row>
    <row r="28" spans="2:29" ht="14.25" customHeight="1" x14ac:dyDescent="0.25">
      <c r="B28" s="190">
        <v>23</v>
      </c>
      <c r="C28" s="183"/>
      <c r="D28" s="178"/>
      <c r="E28" s="175"/>
      <c r="F28" s="418"/>
      <c r="G28" s="414"/>
      <c r="H28" s="177"/>
      <c r="I28" s="177"/>
      <c r="J28" s="177"/>
      <c r="K28" s="176"/>
      <c r="L28" s="177"/>
      <c r="M28" s="176"/>
      <c r="N28" s="178"/>
      <c r="O28" s="178"/>
      <c r="P28" s="178"/>
      <c r="Q28" s="178"/>
      <c r="R28" s="177"/>
      <c r="S28" s="183"/>
      <c r="T28" s="178"/>
      <c r="U28" s="175"/>
      <c r="V28" s="175"/>
      <c r="W28" s="418"/>
      <c r="X28" s="450"/>
      <c r="Y28" s="452"/>
    </row>
    <row r="29" spans="2:29" ht="14.25" customHeight="1" x14ac:dyDescent="0.25">
      <c r="B29" s="189">
        <v>24</v>
      </c>
      <c r="C29" s="368"/>
      <c r="D29" s="369"/>
      <c r="E29" s="370"/>
      <c r="F29" s="419"/>
      <c r="G29" s="415"/>
      <c r="H29" s="371"/>
      <c r="I29" s="371"/>
      <c r="J29" s="371"/>
      <c r="K29" s="372"/>
      <c r="L29" s="371"/>
      <c r="M29" s="372"/>
      <c r="N29" s="369"/>
      <c r="O29" s="369"/>
      <c r="P29" s="369"/>
      <c r="Q29" s="369"/>
      <c r="R29" s="371"/>
      <c r="S29" s="182"/>
      <c r="T29" s="174"/>
      <c r="U29" s="171"/>
      <c r="V29" s="171"/>
      <c r="W29" s="417"/>
      <c r="X29" s="449"/>
      <c r="Y29" s="454"/>
    </row>
    <row r="30" spans="2:29" ht="14.25" customHeight="1" x14ac:dyDescent="0.25">
      <c r="B30" s="190">
        <v>25</v>
      </c>
      <c r="C30" s="183"/>
      <c r="D30" s="178"/>
      <c r="E30" s="175"/>
      <c r="F30" s="418"/>
      <c r="G30" s="414"/>
      <c r="H30" s="177"/>
      <c r="I30" s="177"/>
      <c r="J30" s="177"/>
      <c r="K30" s="176"/>
      <c r="L30" s="177"/>
      <c r="M30" s="176"/>
      <c r="N30" s="178"/>
      <c r="O30" s="178"/>
      <c r="P30" s="178"/>
      <c r="Q30" s="178"/>
      <c r="R30" s="177"/>
      <c r="S30" s="183"/>
      <c r="T30" s="178"/>
      <c r="U30" s="175"/>
      <c r="V30" s="175"/>
      <c r="W30" s="418"/>
      <c r="X30" s="450"/>
      <c r="Y30" s="452"/>
    </row>
    <row r="31" spans="2:29" ht="14.25" customHeight="1" x14ac:dyDescent="0.25">
      <c r="B31" s="189">
        <v>26</v>
      </c>
      <c r="C31" s="368"/>
      <c r="D31" s="369"/>
      <c r="E31" s="370"/>
      <c r="F31" s="419"/>
      <c r="G31" s="415"/>
      <c r="H31" s="371"/>
      <c r="I31" s="371"/>
      <c r="J31" s="371"/>
      <c r="K31" s="372"/>
      <c r="L31" s="371"/>
      <c r="M31" s="372"/>
      <c r="N31" s="369"/>
      <c r="O31" s="369"/>
      <c r="P31" s="369"/>
      <c r="Q31" s="369"/>
      <c r="R31" s="371"/>
      <c r="S31" s="182"/>
      <c r="T31" s="174"/>
      <c r="U31" s="171"/>
      <c r="V31" s="171"/>
      <c r="W31" s="417"/>
      <c r="X31" s="449"/>
      <c r="Y31" s="454"/>
    </row>
    <row r="32" spans="2:29" ht="14.25" customHeight="1" x14ac:dyDescent="0.25">
      <c r="B32" s="190">
        <v>27</v>
      </c>
      <c r="C32" s="183"/>
      <c r="D32" s="178"/>
      <c r="E32" s="175"/>
      <c r="F32" s="418"/>
      <c r="G32" s="414"/>
      <c r="H32" s="177"/>
      <c r="I32" s="177"/>
      <c r="J32" s="177"/>
      <c r="K32" s="176"/>
      <c r="L32" s="177"/>
      <c r="M32" s="176"/>
      <c r="N32" s="178"/>
      <c r="O32" s="178"/>
      <c r="P32" s="178"/>
      <c r="Q32" s="178"/>
      <c r="R32" s="177"/>
      <c r="S32" s="183"/>
      <c r="T32" s="178"/>
      <c r="U32" s="175"/>
      <c r="V32" s="175"/>
      <c r="W32" s="418"/>
      <c r="X32" s="450"/>
      <c r="Y32" s="452"/>
    </row>
    <row r="33" spans="2:36" ht="14.25" customHeight="1" x14ac:dyDescent="0.25">
      <c r="B33" s="189">
        <v>28</v>
      </c>
      <c r="C33" s="368"/>
      <c r="D33" s="369"/>
      <c r="E33" s="370"/>
      <c r="F33" s="419"/>
      <c r="G33" s="415"/>
      <c r="H33" s="371"/>
      <c r="I33" s="371"/>
      <c r="J33" s="371"/>
      <c r="K33" s="372"/>
      <c r="L33" s="371"/>
      <c r="M33" s="372"/>
      <c r="N33" s="369"/>
      <c r="O33" s="369"/>
      <c r="P33" s="369"/>
      <c r="Q33" s="369"/>
      <c r="R33" s="371"/>
      <c r="S33" s="182"/>
      <c r="T33" s="174"/>
      <c r="U33" s="171"/>
      <c r="V33" s="171"/>
      <c r="W33" s="417"/>
      <c r="X33" s="449"/>
      <c r="Y33" s="454"/>
    </row>
    <row r="34" spans="2:36" ht="14.25" customHeight="1" x14ac:dyDescent="0.25">
      <c r="B34" s="190">
        <v>29</v>
      </c>
      <c r="C34" s="183"/>
      <c r="D34" s="178"/>
      <c r="E34" s="175"/>
      <c r="F34" s="418"/>
      <c r="G34" s="414"/>
      <c r="H34" s="177"/>
      <c r="I34" s="177"/>
      <c r="J34" s="177"/>
      <c r="K34" s="176"/>
      <c r="L34" s="177"/>
      <c r="M34" s="176"/>
      <c r="N34" s="178"/>
      <c r="O34" s="178"/>
      <c r="P34" s="178"/>
      <c r="Q34" s="178"/>
      <c r="R34" s="177"/>
      <c r="S34" s="183"/>
      <c r="T34" s="178"/>
      <c r="U34" s="175"/>
      <c r="V34" s="175"/>
      <c r="W34" s="418"/>
      <c r="X34" s="450"/>
      <c r="Y34" s="452"/>
    </row>
    <row r="35" spans="2:36" ht="14.25" customHeight="1" thickBot="1" x14ac:dyDescent="0.3">
      <c r="B35" s="374">
        <v>30</v>
      </c>
      <c r="C35" s="368"/>
      <c r="D35" s="369"/>
      <c r="E35" s="370"/>
      <c r="F35" s="420"/>
      <c r="G35" s="415"/>
      <c r="H35" s="371"/>
      <c r="I35" s="371"/>
      <c r="J35" s="371"/>
      <c r="K35" s="372"/>
      <c r="L35" s="371"/>
      <c r="M35" s="372"/>
      <c r="N35" s="369"/>
      <c r="O35" s="369"/>
      <c r="P35" s="369"/>
      <c r="Q35" s="369"/>
      <c r="R35" s="371"/>
      <c r="S35" s="182"/>
      <c r="T35" s="174"/>
      <c r="U35" s="171"/>
      <c r="V35" s="171"/>
      <c r="W35" s="417"/>
      <c r="X35" s="449"/>
      <c r="Y35" s="454"/>
    </row>
    <row r="36" spans="2:36" ht="14.25" customHeight="1" thickBot="1" x14ac:dyDescent="0.3">
      <c r="C36" s="4">
        <f t="shared" ref="C36:V36" si="0">SUM(C6:C35)</f>
        <v>0</v>
      </c>
      <c r="D36" s="4">
        <f t="shared" si="0"/>
        <v>0</v>
      </c>
      <c r="E36" s="49">
        <f t="shared" si="0"/>
        <v>0</v>
      </c>
      <c r="F36" s="4">
        <f t="shared" si="0"/>
        <v>0</v>
      </c>
      <c r="G36" s="4">
        <f t="shared" si="0"/>
        <v>0</v>
      </c>
      <c r="H36" s="4">
        <f t="shared" si="0"/>
        <v>0</v>
      </c>
      <c r="I36" s="4">
        <f t="shared" si="0"/>
        <v>0</v>
      </c>
      <c r="J36" s="49">
        <f t="shared" si="0"/>
        <v>0</v>
      </c>
      <c r="K36" s="4">
        <f t="shared" si="0"/>
        <v>0</v>
      </c>
      <c r="L36" s="234">
        <f t="shared" si="0"/>
        <v>0</v>
      </c>
      <c r="M36" s="4">
        <f t="shared" si="0"/>
        <v>0</v>
      </c>
      <c r="N36" s="4">
        <f t="shared" si="0"/>
        <v>0</v>
      </c>
      <c r="O36" s="4">
        <f t="shared" si="0"/>
        <v>0</v>
      </c>
      <c r="P36" s="4">
        <f t="shared" si="0"/>
        <v>0</v>
      </c>
      <c r="Q36" s="4">
        <f t="shared" si="0"/>
        <v>0</v>
      </c>
      <c r="R36" s="4">
        <f t="shared" si="0"/>
        <v>0</v>
      </c>
      <c r="S36" s="4">
        <f t="shared" si="0"/>
        <v>0</v>
      </c>
      <c r="T36" s="4">
        <f t="shared" si="0"/>
        <v>0</v>
      </c>
      <c r="U36" s="4">
        <f t="shared" si="0"/>
        <v>0</v>
      </c>
      <c r="V36" s="373">
        <f t="shared" si="0"/>
        <v>0</v>
      </c>
      <c r="W36" s="447"/>
      <c r="X36" s="451"/>
      <c r="Y36" s="453"/>
    </row>
    <row r="37" spans="2:36" s="6" customFormat="1" ht="14.25" customHeight="1" thickBot="1" x14ac:dyDescent="0.3">
      <c r="B37" s="47"/>
      <c r="C37" s="2"/>
      <c r="D37" s="2"/>
      <c r="E37" s="5"/>
      <c r="F37" s="5"/>
      <c r="G37" s="5"/>
      <c r="H37" s="5"/>
      <c r="I37" s="5"/>
      <c r="J37" s="5"/>
      <c r="K37" s="5"/>
      <c r="L37" s="5"/>
      <c r="M37" s="3"/>
      <c r="N37" s="3"/>
      <c r="O37" s="7"/>
      <c r="P37" s="3"/>
      <c r="Q37" s="3"/>
      <c r="R37" s="3"/>
      <c r="S37" s="48"/>
      <c r="T37" s="48"/>
      <c r="U37" s="1"/>
      <c r="V37" s="5"/>
      <c r="W37" s="5"/>
      <c r="X37" s="5"/>
      <c r="Y37" s="7"/>
      <c r="Z37" s="5"/>
      <c r="AA37" s="1"/>
      <c r="AB37" s="5"/>
      <c r="AC37" s="5"/>
      <c r="AD37" s="5"/>
      <c r="AI37" s="461"/>
      <c r="AJ37" s="461"/>
    </row>
    <row r="38" spans="2:36" s="6" customFormat="1" ht="25.5" customHeight="1" thickBot="1" x14ac:dyDescent="0.3">
      <c r="B38" s="47"/>
      <c r="C38" s="529" t="s">
        <v>50</v>
      </c>
      <c r="D38" s="530"/>
      <c r="E38" s="530"/>
      <c r="F38" s="530"/>
      <c r="G38" s="531"/>
      <c r="H38" s="270">
        <f>C47+I44</f>
        <v>0</v>
      </c>
      <c r="I38" s="5"/>
      <c r="J38" s="5"/>
      <c r="K38" s="5"/>
      <c r="L38" s="5"/>
      <c r="M38" s="3"/>
      <c r="N38" s="3"/>
      <c r="O38" s="7"/>
      <c r="P38" s="5"/>
      <c r="Q38" s="5"/>
      <c r="R38" s="5"/>
      <c r="S38" s="5"/>
      <c r="T38" s="5"/>
      <c r="U38" s="5"/>
      <c r="V38" s="5"/>
      <c r="W38" s="5"/>
      <c r="X38" s="5"/>
      <c r="Y38" s="7"/>
      <c r="Z38" s="5"/>
      <c r="AA38" s="1"/>
      <c r="AB38" s="5"/>
      <c r="AC38" s="5"/>
      <c r="AD38" s="5"/>
      <c r="AI38" s="461"/>
      <c r="AJ38" s="461"/>
    </row>
    <row r="39" spans="2:36" s="11" customFormat="1" ht="57" customHeight="1" thickBot="1" x14ac:dyDescent="0.3">
      <c r="C39" s="573" t="s">
        <v>51</v>
      </c>
      <c r="D39" s="574"/>
      <c r="E39" s="574"/>
      <c r="F39" s="575"/>
      <c r="G39" s="502" t="s">
        <v>52</v>
      </c>
      <c r="H39" s="503"/>
      <c r="I39" s="504"/>
      <c r="S39" s="526" t="s">
        <v>46</v>
      </c>
      <c r="T39" s="527"/>
      <c r="U39" s="527"/>
      <c r="V39" s="527"/>
      <c r="W39" s="528"/>
      <c r="X39" s="1"/>
      <c r="Z39" s="473" t="s">
        <v>47</v>
      </c>
      <c r="AA39" s="474"/>
      <c r="AB39" s="474"/>
      <c r="AC39" s="475"/>
      <c r="AI39" s="423"/>
      <c r="AJ39" s="423"/>
    </row>
    <row r="40" spans="2:36" ht="18" customHeight="1" x14ac:dyDescent="0.25">
      <c r="C40" s="582"/>
      <c r="D40" s="583"/>
      <c r="E40" s="583"/>
      <c r="F40" s="584"/>
      <c r="G40" s="564" t="s">
        <v>43</v>
      </c>
      <c r="H40" s="565"/>
      <c r="I40" s="568"/>
      <c r="S40" s="476" t="s">
        <v>42</v>
      </c>
      <c r="T40" s="477"/>
      <c r="U40" s="477"/>
      <c r="V40" s="477"/>
      <c r="W40" s="364"/>
      <c r="Z40" s="478" t="s">
        <v>20</v>
      </c>
      <c r="AA40" s="479"/>
      <c r="AB40" s="480"/>
      <c r="AC40" s="484" t="s">
        <v>28</v>
      </c>
    </row>
    <row r="41" spans="2:36" ht="15.75" customHeight="1" x14ac:dyDescent="0.25">
      <c r="C41" s="582"/>
      <c r="D41" s="583"/>
      <c r="E41" s="583"/>
      <c r="F41" s="584"/>
      <c r="G41" s="566"/>
      <c r="H41" s="567"/>
      <c r="I41" s="568"/>
      <c r="S41" s="469" t="s">
        <v>12</v>
      </c>
      <c r="T41" s="470"/>
      <c r="U41" s="470"/>
      <c r="V41" s="470"/>
      <c r="W41" s="365"/>
      <c r="Z41" s="481"/>
      <c r="AA41" s="482"/>
      <c r="AB41" s="483"/>
      <c r="AC41" s="485"/>
    </row>
    <row r="42" spans="2:36" ht="18" customHeight="1" x14ac:dyDescent="0.25">
      <c r="C42" s="582"/>
      <c r="D42" s="583"/>
      <c r="E42" s="583"/>
      <c r="F42" s="584"/>
      <c r="G42" s="564" t="s">
        <v>49</v>
      </c>
      <c r="H42" s="565"/>
      <c r="I42" s="568"/>
      <c r="S42" s="469" t="s">
        <v>13</v>
      </c>
      <c r="T42" s="470"/>
      <c r="U42" s="470"/>
      <c r="V42" s="470"/>
      <c r="W42" s="366"/>
      <c r="Z42" s="466"/>
      <c r="AA42" s="467"/>
      <c r="AB42" s="468"/>
      <c r="AC42" s="58"/>
    </row>
    <row r="43" spans="2:36" ht="15.75" customHeight="1" x14ac:dyDescent="0.25">
      <c r="C43" s="582"/>
      <c r="D43" s="583"/>
      <c r="E43" s="583"/>
      <c r="F43" s="584"/>
      <c r="G43" s="566"/>
      <c r="H43" s="567"/>
      <c r="I43" s="568"/>
      <c r="S43" s="469" t="s">
        <v>14</v>
      </c>
      <c r="T43" s="470"/>
      <c r="U43" s="470"/>
      <c r="V43" s="470"/>
      <c r="W43" s="366"/>
      <c r="Z43" s="466"/>
      <c r="AA43" s="467"/>
      <c r="AB43" s="468"/>
      <c r="AC43" s="58"/>
    </row>
    <row r="44" spans="2:36" ht="14.25" customHeight="1" thickBot="1" x14ac:dyDescent="0.3">
      <c r="C44" s="582"/>
      <c r="D44" s="583"/>
      <c r="E44" s="583"/>
      <c r="F44" s="584"/>
      <c r="G44" s="267" t="s">
        <v>38</v>
      </c>
      <c r="H44" s="268"/>
      <c r="I44" s="50">
        <f>I40+I42</f>
        <v>0</v>
      </c>
      <c r="S44" s="471" t="s">
        <v>48</v>
      </c>
      <c r="T44" s="472"/>
      <c r="U44" s="472"/>
      <c r="V44" s="472"/>
      <c r="W44" s="367">
        <f>W40+W41+W42+W43</f>
        <v>0</v>
      </c>
      <c r="Z44" s="466"/>
      <c r="AA44" s="467"/>
      <c r="AB44" s="468"/>
      <c r="AC44" s="58"/>
    </row>
    <row r="45" spans="2:36" ht="14.25" customHeight="1" thickBot="1" x14ac:dyDescent="0.3">
      <c r="C45" s="582"/>
      <c r="D45" s="583"/>
      <c r="E45" s="583"/>
      <c r="F45" s="584"/>
      <c r="Z45" s="464" t="s">
        <v>38</v>
      </c>
      <c r="AA45" s="465"/>
      <c r="AB45" s="465"/>
      <c r="AC45" s="50">
        <f>SUM(AC42:AC44)</f>
        <v>0</v>
      </c>
    </row>
    <row r="46" spans="2:36" ht="14.25" customHeight="1" x14ac:dyDescent="0.25">
      <c r="C46" s="582"/>
      <c r="D46" s="583"/>
      <c r="E46" s="583"/>
      <c r="F46" s="584"/>
      <c r="G46" s="569" t="s">
        <v>32</v>
      </c>
      <c r="H46" s="585"/>
      <c r="I46" s="570"/>
      <c r="W46" s="6"/>
      <c r="X46" s="6"/>
    </row>
    <row r="47" spans="2:36" ht="14.25" customHeight="1" thickBot="1" x14ac:dyDescent="0.3">
      <c r="C47" s="576">
        <f>C40+C41+C42+C43+C44+C45+C46</f>
        <v>0</v>
      </c>
      <c r="D47" s="577"/>
      <c r="E47" s="577"/>
      <c r="F47" s="578"/>
      <c r="G47" s="579" t="s">
        <v>18</v>
      </c>
      <c r="H47" s="580"/>
      <c r="I47" s="581"/>
      <c r="W47" s="6"/>
      <c r="X47" s="6"/>
    </row>
    <row r="48" spans="2:36" ht="14.25" customHeight="1" thickBot="1" x14ac:dyDescent="0.3">
      <c r="G48" s="51" t="s">
        <v>16</v>
      </c>
      <c r="H48" s="269"/>
      <c r="W48" s="6"/>
      <c r="X48" s="6"/>
    </row>
    <row r="49" spans="7:24" ht="17.25" customHeight="1" thickBot="1" x14ac:dyDescent="0.3">
      <c r="G49" s="51" t="s">
        <v>213</v>
      </c>
      <c r="H49" s="59"/>
      <c r="W49" s="6"/>
      <c r="X49" s="6"/>
    </row>
    <row r="50" spans="7:24" ht="15" customHeight="1" x14ac:dyDescent="0.25">
      <c r="G50" s="569" t="s">
        <v>31</v>
      </c>
      <c r="H50" s="570"/>
      <c r="W50" s="6"/>
      <c r="X50" s="6"/>
    </row>
    <row r="51" spans="7:24" ht="15" customHeight="1" thickBot="1" x14ac:dyDescent="0.3">
      <c r="G51" s="571"/>
      <c r="H51" s="572"/>
      <c r="W51" s="6"/>
      <c r="X51" s="6"/>
    </row>
    <row r="52" spans="7:24" x14ac:dyDescent="0.25">
      <c r="G52" s="52" t="s">
        <v>11</v>
      </c>
      <c r="H52" s="52" t="s">
        <v>10</v>
      </c>
      <c r="W52" s="6"/>
      <c r="X52" s="6"/>
    </row>
    <row r="53" spans="7:24" ht="15.75" thickBot="1" x14ac:dyDescent="0.3">
      <c r="G53" s="53"/>
      <c r="H53" s="53"/>
      <c r="W53" s="6"/>
      <c r="X53" s="6"/>
    </row>
    <row r="54" spans="7:24" x14ac:dyDescent="0.25">
      <c r="G54" s="60"/>
      <c r="H54" s="63"/>
    </row>
    <row r="55" spans="7:24" x14ac:dyDescent="0.25">
      <c r="G55" s="61"/>
      <c r="H55" s="54"/>
    </row>
    <row r="56" spans="7:24" ht="15" customHeight="1" x14ac:dyDescent="0.25">
      <c r="G56" s="62"/>
      <c r="H56" s="55"/>
    </row>
    <row r="57" spans="7:24" x14ac:dyDescent="0.25">
      <c r="G57" s="61"/>
      <c r="H57" s="54"/>
    </row>
    <row r="58" spans="7:24" ht="15" customHeight="1" x14ac:dyDescent="0.25">
      <c r="G58" s="62"/>
      <c r="H58" s="55"/>
    </row>
    <row r="59" spans="7:24" x14ac:dyDescent="0.25">
      <c r="G59" s="61"/>
      <c r="H59" s="54"/>
    </row>
    <row r="60" spans="7:24" ht="15.75" customHeight="1" thickBot="1" x14ac:dyDescent="0.3">
      <c r="G60" s="62"/>
      <c r="H60" s="55"/>
    </row>
    <row r="61" spans="7:24" ht="26.25" customHeight="1" thickBot="1" x14ac:dyDescent="0.3">
      <c r="G61" s="4">
        <f>SUM(G54:G60)</f>
        <v>0</v>
      </c>
      <c r="H61" s="49">
        <f>SUM(H54:H60)</f>
        <v>0</v>
      </c>
    </row>
  </sheetData>
  <sheetProtection algorithmName="SHA-512" hashValue="06uIup0IHo9W3AuAy7eKemQ+7s7663FlBDOKWkb//fxRNEOyfFwPncafTDgcvbUHXHUSRRqF61TfWI59SG/ssQ==" saltValue="6M6XVT+jVCoY7PyRuUH3zQ==" spinCount="100000" sheet="1" objects="1" scenarios="1"/>
  <mergeCells count="75">
    <mergeCell ref="C2:E3"/>
    <mergeCell ref="F2:F5"/>
    <mergeCell ref="C1:L1"/>
    <mergeCell ref="G2:J3"/>
    <mergeCell ref="K2:K5"/>
    <mergeCell ref="L2:L5"/>
    <mergeCell ref="I4:J4"/>
    <mergeCell ref="B4:B5"/>
    <mergeCell ref="C4:C5"/>
    <mergeCell ref="D4:D5"/>
    <mergeCell ref="E4:E5"/>
    <mergeCell ref="G4:H4"/>
    <mergeCell ref="C41:F41"/>
    <mergeCell ref="C39:F39"/>
    <mergeCell ref="C40:F40"/>
    <mergeCell ref="C38:G38"/>
    <mergeCell ref="G39:I39"/>
    <mergeCell ref="G40:H41"/>
    <mergeCell ref="I40:I41"/>
    <mergeCell ref="C47:F47"/>
    <mergeCell ref="C45:F45"/>
    <mergeCell ref="C46:F46"/>
    <mergeCell ref="C44:F44"/>
    <mergeCell ref="C42:F42"/>
    <mergeCell ref="C43:F43"/>
    <mergeCell ref="Z9:AA9"/>
    <mergeCell ref="Z10:AA10"/>
    <mergeCell ref="G46:I46"/>
    <mergeCell ref="G47:I47"/>
    <mergeCell ref="Z17:AB17"/>
    <mergeCell ref="Z18:AB18"/>
    <mergeCell ref="Z21:AC21"/>
    <mergeCell ref="Z22:AB22"/>
    <mergeCell ref="Z23:AB23"/>
    <mergeCell ref="Z24:AB24"/>
    <mergeCell ref="Z25:AB25"/>
    <mergeCell ref="Z26:AB26"/>
    <mergeCell ref="Z39:AC39"/>
    <mergeCell ref="Z40:AB41"/>
    <mergeCell ref="Z44:AB44"/>
    <mergeCell ref="Z45:AB45"/>
    <mergeCell ref="G50:H51"/>
    <mergeCell ref="G42:H43"/>
    <mergeCell ref="I42:I43"/>
    <mergeCell ref="S1:U1"/>
    <mergeCell ref="M2:R3"/>
    <mergeCell ref="S2:V3"/>
    <mergeCell ref="T4:T5"/>
    <mergeCell ref="U4:U5"/>
    <mergeCell ref="V4:V5"/>
    <mergeCell ref="S4:S5"/>
    <mergeCell ref="S39:W39"/>
    <mergeCell ref="S44:V44"/>
    <mergeCell ref="S40:V40"/>
    <mergeCell ref="Z5:AB6"/>
    <mergeCell ref="AD5:AG5"/>
    <mergeCell ref="AD6:AE6"/>
    <mergeCell ref="AF6:AG6"/>
    <mergeCell ref="Z7:AA7"/>
    <mergeCell ref="AE7:AE8"/>
    <mergeCell ref="AF7:AF8"/>
    <mergeCell ref="AG7:AG8"/>
    <mergeCell ref="Z8:AA8"/>
    <mergeCell ref="AD7:AD8"/>
    <mergeCell ref="AD10:AF10"/>
    <mergeCell ref="Z13:AC13"/>
    <mergeCell ref="Z14:AB14"/>
    <mergeCell ref="Z15:AB15"/>
    <mergeCell ref="Z16:AB16"/>
    <mergeCell ref="AC40:AC41"/>
    <mergeCell ref="S41:V41"/>
    <mergeCell ref="S42:V42"/>
    <mergeCell ref="Z42:AB42"/>
    <mergeCell ref="S43:V43"/>
    <mergeCell ref="Z43:AB43"/>
  </mergeCells>
  <pageMargins left="0.7" right="0.7" top="0.75" bottom="0.75" header="0.3" footer="0.3"/>
  <pageSetup paperSize="9" scale="64" fitToHeight="0" orientation="landscape"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4EB42211-8682-4780-B986-0955DDFC257D}">
          <x14:formula1>
            <xm:f>Llistes!$D$11:$D$19</xm:f>
          </x14:formula1>
          <xm:sqref>X6:X35</xm:sqref>
        </x14:dataValidation>
        <x14:dataValidation type="list" allowBlank="1" showInputMessage="1" showErrorMessage="1" xr:uid="{918938A4-90EA-4DF6-96D0-9F403F2C5CF5}">
          <x14:formula1>
            <xm:f>'Usos Activitats Pròpies'!$G$1:$AA$1</xm:f>
          </x14:formula1>
          <xm:sqref>Y6:Y36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pageSetUpPr fitToPage="1"/>
  </sheetPr>
  <dimension ref="B1:AJ61"/>
  <sheetViews>
    <sheetView zoomScale="80" zoomScaleNormal="80" zoomScalePageLayoutView="85" workbookViewId="0">
      <selection activeCell="C6" sqref="C6"/>
    </sheetView>
  </sheetViews>
  <sheetFormatPr baseColWidth="10" defaultColWidth="7.5703125" defaultRowHeight="15" x14ac:dyDescent="0.25"/>
  <cols>
    <col min="1" max="1" width="1.7109375" style="1" customWidth="1"/>
    <col min="2" max="2" width="7.5703125" style="11"/>
    <col min="3" max="10" width="7.5703125" style="1"/>
    <col min="11" max="11" width="6.7109375" style="1" customWidth="1"/>
    <col min="12" max="12" width="6.140625" style="1" customWidth="1"/>
    <col min="13" max="22" width="7.5703125" style="1"/>
    <col min="23" max="23" width="9.5703125" style="1" customWidth="1"/>
    <col min="24" max="24" width="10.28515625" style="1" customWidth="1"/>
    <col min="25" max="25" width="12" style="1" customWidth="1"/>
    <col min="26" max="28" width="7.5703125" style="1"/>
    <col min="29" max="29" width="9.85546875" style="1" bestFit="1" customWidth="1"/>
    <col min="30" max="34" width="7.5703125" style="1"/>
    <col min="35" max="35" width="20.5703125" style="197" customWidth="1"/>
    <col min="36" max="36" width="22.28515625" style="197" customWidth="1"/>
    <col min="37" max="16384" width="7.5703125" style="1"/>
  </cols>
  <sheetData>
    <row r="1" spans="2:33" ht="26.25" customHeight="1" thickBot="1" x14ac:dyDescent="0.3">
      <c r="B1" s="12" t="str">
        <f>MensualSumatori!A1</f>
        <v>Gener</v>
      </c>
      <c r="C1" s="532" t="s">
        <v>45</v>
      </c>
      <c r="D1" s="533"/>
      <c r="E1" s="533"/>
      <c r="F1" s="533"/>
      <c r="G1" s="533"/>
      <c r="H1" s="533"/>
      <c r="I1" s="533"/>
      <c r="J1" s="533"/>
      <c r="K1" s="533"/>
      <c r="L1" s="534"/>
      <c r="S1" s="505" t="s">
        <v>190</v>
      </c>
      <c r="T1" s="506"/>
      <c r="U1" s="507"/>
      <c r="V1" s="279"/>
    </row>
    <row r="2" spans="2:33" ht="14.25" customHeight="1" x14ac:dyDescent="0.25">
      <c r="B2" s="12">
        <v>17</v>
      </c>
      <c r="C2" s="535" t="s">
        <v>1</v>
      </c>
      <c r="D2" s="536"/>
      <c r="E2" s="536"/>
      <c r="F2" s="592" t="s">
        <v>2</v>
      </c>
      <c r="G2" s="535" t="s">
        <v>24</v>
      </c>
      <c r="H2" s="536"/>
      <c r="I2" s="536"/>
      <c r="J2" s="537"/>
      <c r="K2" s="541" t="s">
        <v>169</v>
      </c>
      <c r="L2" s="541" t="s">
        <v>170</v>
      </c>
      <c r="M2" s="508" t="s">
        <v>0</v>
      </c>
      <c r="N2" s="509"/>
      <c r="O2" s="509"/>
      <c r="P2" s="509"/>
      <c r="Q2" s="509"/>
      <c r="R2" s="510"/>
      <c r="S2" s="514" t="s">
        <v>29</v>
      </c>
      <c r="T2" s="515"/>
      <c r="U2" s="515"/>
      <c r="V2" s="516"/>
      <c r="W2" s="274"/>
      <c r="X2" s="274"/>
    </row>
    <row r="3" spans="2:33" ht="14.25" customHeight="1" thickBot="1" x14ac:dyDescent="0.3">
      <c r="C3" s="538"/>
      <c r="D3" s="539"/>
      <c r="E3" s="539"/>
      <c r="F3" s="593"/>
      <c r="G3" s="538"/>
      <c r="H3" s="539"/>
      <c r="I3" s="539"/>
      <c r="J3" s="540"/>
      <c r="K3" s="542"/>
      <c r="L3" s="542"/>
      <c r="M3" s="511"/>
      <c r="N3" s="512"/>
      <c r="O3" s="512"/>
      <c r="P3" s="512"/>
      <c r="Q3" s="512"/>
      <c r="R3" s="513"/>
      <c r="S3" s="517"/>
      <c r="T3" s="518"/>
      <c r="U3" s="518"/>
      <c r="V3" s="519"/>
      <c r="W3" s="274"/>
      <c r="X3" s="274"/>
    </row>
    <row r="4" spans="2:33" ht="30.75" customHeight="1" thickBot="1" x14ac:dyDescent="0.3">
      <c r="B4" s="586" t="s">
        <v>17</v>
      </c>
      <c r="C4" s="588" t="s">
        <v>3</v>
      </c>
      <c r="D4" s="588" t="s">
        <v>4</v>
      </c>
      <c r="E4" s="590" t="s">
        <v>5</v>
      </c>
      <c r="F4" s="593"/>
      <c r="G4" s="544" t="s">
        <v>25</v>
      </c>
      <c r="H4" s="545"/>
      <c r="I4" s="544" t="s">
        <v>5</v>
      </c>
      <c r="J4" s="545"/>
      <c r="K4" s="542"/>
      <c r="L4" s="542"/>
      <c r="M4" s="44" t="s">
        <v>186</v>
      </c>
      <c r="N4" s="44" t="s">
        <v>187</v>
      </c>
      <c r="O4" s="45" t="s">
        <v>22</v>
      </c>
      <c r="P4" s="46" t="s">
        <v>23</v>
      </c>
      <c r="Q4" s="45" t="s">
        <v>188</v>
      </c>
      <c r="R4" s="46" t="s">
        <v>189</v>
      </c>
      <c r="S4" s="524" t="s">
        <v>6</v>
      </c>
      <c r="T4" s="520" t="s">
        <v>7</v>
      </c>
      <c r="U4" s="520" t="s">
        <v>8</v>
      </c>
      <c r="V4" s="522" t="s">
        <v>9</v>
      </c>
      <c r="W4" s="274"/>
      <c r="X4" s="274"/>
    </row>
    <row r="5" spans="2:33" ht="36.75" customHeight="1" thickBot="1" x14ac:dyDescent="0.3">
      <c r="B5" s="587"/>
      <c r="C5" s="589"/>
      <c r="D5" s="589"/>
      <c r="E5" s="591"/>
      <c r="F5" s="594"/>
      <c r="G5" s="265" t="s">
        <v>21</v>
      </c>
      <c r="H5" s="272" t="s">
        <v>26</v>
      </c>
      <c r="I5" s="266" t="s">
        <v>21</v>
      </c>
      <c r="J5" s="271" t="s">
        <v>26</v>
      </c>
      <c r="K5" s="543"/>
      <c r="L5" s="543"/>
      <c r="M5" s="20" t="s">
        <v>15</v>
      </c>
      <c r="N5" s="164" t="s">
        <v>15</v>
      </c>
      <c r="O5" s="21" t="s">
        <v>15</v>
      </c>
      <c r="P5" s="21" t="s">
        <v>15</v>
      </c>
      <c r="Q5" s="21" t="s">
        <v>15</v>
      </c>
      <c r="R5" s="21" t="s">
        <v>15</v>
      </c>
      <c r="S5" s="525"/>
      <c r="T5" s="521"/>
      <c r="U5" s="521"/>
      <c r="V5" s="523"/>
      <c r="W5" s="278" t="s">
        <v>225</v>
      </c>
      <c r="X5" s="462" t="s">
        <v>222</v>
      </c>
      <c r="Y5" s="463" t="s">
        <v>250</v>
      </c>
      <c r="Z5" s="515" t="s">
        <v>44</v>
      </c>
      <c r="AA5" s="515"/>
      <c r="AB5" s="516"/>
      <c r="AD5" s="557" t="s">
        <v>184</v>
      </c>
      <c r="AE5" s="558"/>
      <c r="AF5" s="558"/>
      <c r="AG5" s="559"/>
    </row>
    <row r="6" spans="2:33" ht="14.25" customHeight="1" thickBot="1" x14ac:dyDescent="0.3">
      <c r="B6" s="188">
        <v>1</v>
      </c>
      <c r="C6" s="179"/>
      <c r="D6" s="180"/>
      <c r="E6" s="165"/>
      <c r="F6" s="416"/>
      <c r="G6" s="412"/>
      <c r="H6" s="166"/>
      <c r="I6" s="166"/>
      <c r="J6" s="166"/>
      <c r="K6" s="167"/>
      <c r="L6" s="170"/>
      <c r="M6" s="167"/>
      <c r="N6" s="168"/>
      <c r="O6" s="168"/>
      <c r="P6" s="168"/>
      <c r="Q6" s="168"/>
      <c r="R6" s="170"/>
      <c r="S6" s="181"/>
      <c r="T6" s="168"/>
      <c r="U6" s="169"/>
      <c r="V6" s="169"/>
      <c r="W6" s="446"/>
      <c r="X6" s="448"/>
      <c r="Y6" s="452"/>
      <c r="Z6" s="555"/>
      <c r="AA6" s="555"/>
      <c r="AB6" s="556"/>
      <c r="AD6" s="544" t="s">
        <v>25</v>
      </c>
      <c r="AE6" s="545"/>
      <c r="AF6" s="544" t="s">
        <v>5</v>
      </c>
      <c r="AG6" s="545"/>
    </row>
    <row r="7" spans="2:33" ht="14.25" customHeight="1" x14ac:dyDescent="0.25">
      <c r="B7" s="189">
        <v>2</v>
      </c>
      <c r="C7" s="182"/>
      <c r="D7" s="174"/>
      <c r="E7" s="171"/>
      <c r="F7" s="417"/>
      <c r="G7" s="413"/>
      <c r="H7" s="173"/>
      <c r="I7" s="173"/>
      <c r="J7" s="173"/>
      <c r="K7" s="172"/>
      <c r="L7" s="173"/>
      <c r="M7" s="172"/>
      <c r="N7" s="174"/>
      <c r="O7" s="174"/>
      <c r="P7" s="174"/>
      <c r="Q7" s="174"/>
      <c r="R7" s="173"/>
      <c r="S7" s="182"/>
      <c r="T7" s="174"/>
      <c r="U7" s="171"/>
      <c r="V7" s="171"/>
      <c r="W7" s="417"/>
      <c r="X7" s="449"/>
      <c r="Y7" s="454"/>
      <c r="Z7" s="486" t="s">
        <v>6</v>
      </c>
      <c r="AA7" s="487"/>
      <c r="AB7" s="56"/>
      <c r="AD7" s="493" t="s">
        <v>21</v>
      </c>
      <c r="AE7" s="560" t="s">
        <v>26</v>
      </c>
      <c r="AF7" s="493" t="s">
        <v>21</v>
      </c>
      <c r="AG7" s="560" t="s">
        <v>26</v>
      </c>
    </row>
    <row r="8" spans="2:33" ht="14.25" customHeight="1" thickBot="1" x14ac:dyDescent="0.3">
      <c r="B8" s="190">
        <v>3</v>
      </c>
      <c r="C8" s="183"/>
      <c r="D8" s="178"/>
      <c r="E8" s="175"/>
      <c r="F8" s="418"/>
      <c r="G8" s="414"/>
      <c r="H8" s="177"/>
      <c r="I8" s="177"/>
      <c r="J8" s="177"/>
      <c r="K8" s="176"/>
      <c r="L8" s="177"/>
      <c r="M8" s="176"/>
      <c r="N8" s="178"/>
      <c r="O8" s="178"/>
      <c r="P8" s="178"/>
      <c r="Q8" s="178"/>
      <c r="R8" s="177"/>
      <c r="S8" s="183"/>
      <c r="T8" s="178"/>
      <c r="U8" s="175"/>
      <c r="V8" s="175"/>
      <c r="W8" s="418"/>
      <c r="X8" s="450"/>
      <c r="Y8" s="452"/>
      <c r="Z8" s="562" t="s">
        <v>7</v>
      </c>
      <c r="AA8" s="563"/>
      <c r="AB8" s="56"/>
      <c r="AD8" s="494"/>
      <c r="AE8" s="561"/>
      <c r="AF8" s="494"/>
      <c r="AG8" s="561"/>
    </row>
    <row r="9" spans="2:33" ht="14.25" customHeight="1" thickBot="1" x14ac:dyDescent="0.3">
      <c r="B9" s="189">
        <v>4</v>
      </c>
      <c r="C9" s="182"/>
      <c r="D9" s="174"/>
      <c r="E9" s="171"/>
      <c r="F9" s="417"/>
      <c r="G9" s="413"/>
      <c r="H9" s="173"/>
      <c r="I9" s="173"/>
      <c r="J9" s="173"/>
      <c r="K9" s="172"/>
      <c r="L9" s="173"/>
      <c r="M9" s="172"/>
      <c r="N9" s="174"/>
      <c r="O9" s="174"/>
      <c r="P9" s="174"/>
      <c r="Q9" s="174"/>
      <c r="R9" s="173"/>
      <c r="S9" s="182"/>
      <c r="T9" s="174"/>
      <c r="U9" s="171"/>
      <c r="V9" s="171"/>
      <c r="W9" s="417"/>
      <c r="X9" s="449"/>
      <c r="Y9" s="454"/>
      <c r="Z9" s="486" t="s">
        <v>8</v>
      </c>
      <c r="AA9" s="487"/>
      <c r="AB9" s="56"/>
      <c r="AD9" s="273">
        <f>COUNTIFS(G6:G35,"&gt;4")</f>
        <v>0</v>
      </c>
      <c r="AE9" s="273">
        <f>COUNTIFS(H6:H35,"&gt;4")</f>
        <v>0</v>
      </c>
      <c r="AF9" s="273">
        <f>COUNTIFS(I6:I35,"&gt;4")</f>
        <v>0</v>
      </c>
      <c r="AG9" s="273">
        <f>COUNTIFS(J6:J35,"&gt;4")</f>
        <v>0</v>
      </c>
    </row>
    <row r="10" spans="2:33" ht="14.25" customHeight="1" thickBot="1" x14ac:dyDescent="0.3">
      <c r="B10" s="190">
        <v>5</v>
      </c>
      <c r="C10" s="183"/>
      <c r="D10" s="178"/>
      <c r="E10" s="175"/>
      <c r="F10" s="418"/>
      <c r="G10" s="414"/>
      <c r="H10" s="177"/>
      <c r="I10" s="177"/>
      <c r="J10" s="177"/>
      <c r="K10" s="176"/>
      <c r="L10" s="177"/>
      <c r="M10" s="176"/>
      <c r="N10" s="178"/>
      <c r="O10" s="178"/>
      <c r="P10" s="178"/>
      <c r="Q10" s="178"/>
      <c r="R10" s="177"/>
      <c r="S10" s="183"/>
      <c r="T10" s="178"/>
      <c r="U10" s="175"/>
      <c r="V10" s="175"/>
      <c r="W10" s="418"/>
      <c r="X10" s="450"/>
      <c r="Y10" s="452"/>
      <c r="Z10" s="488" t="s">
        <v>9</v>
      </c>
      <c r="AA10" s="489"/>
      <c r="AB10" s="57"/>
      <c r="AD10" s="490" t="s">
        <v>185</v>
      </c>
      <c r="AE10" s="491"/>
      <c r="AF10" s="492"/>
      <c r="AG10" s="273">
        <f>AD9+AE9+AF9+AG9</f>
        <v>0</v>
      </c>
    </row>
    <row r="11" spans="2:33" ht="14.25" customHeight="1" x14ac:dyDescent="0.25">
      <c r="B11" s="189">
        <v>6</v>
      </c>
      <c r="C11" s="182"/>
      <c r="D11" s="174"/>
      <c r="E11" s="171"/>
      <c r="F11" s="417"/>
      <c r="G11" s="413"/>
      <c r="H11" s="173"/>
      <c r="I11" s="173"/>
      <c r="J11" s="173"/>
      <c r="K11" s="172"/>
      <c r="L11" s="173"/>
      <c r="M11" s="172"/>
      <c r="N11" s="174"/>
      <c r="O11" s="174"/>
      <c r="P11" s="174"/>
      <c r="Q11" s="174"/>
      <c r="R11" s="173"/>
      <c r="S11" s="182"/>
      <c r="T11" s="174"/>
      <c r="U11" s="171"/>
      <c r="V11" s="171"/>
      <c r="W11" s="417"/>
      <c r="X11" s="449"/>
      <c r="Y11" s="454"/>
    </row>
    <row r="12" spans="2:33" ht="14.25" customHeight="1" thickBot="1" x14ac:dyDescent="0.3">
      <c r="B12" s="190">
        <v>7</v>
      </c>
      <c r="C12" s="183"/>
      <c r="D12" s="178"/>
      <c r="E12" s="175"/>
      <c r="F12" s="418"/>
      <c r="G12" s="414"/>
      <c r="H12" s="177"/>
      <c r="I12" s="177"/>
      <c r="J12" s="177"/>
      <c r="K12" s="176"/>
      <c r="L12" s="177"/>
      <c r="M12" s="176"/>
      <c r="N12" s="178"/>
      <c r="O12" s="178"/>
      <c r="P12" s="178"/>
      <c r="Q12" s="178"/>
      <c r="R12" s="177"/>
      <c r="S12" s="183"/>
      <c r="T12" s="178"/>
      <c r="U12" s="175"/>
      <c r="V12" s="175"/>
      <c r="W12" s="418"/>
      <c r="X12" s="450"/>
      <c r="Y12" s="452"/>
    </row>
    <row r="13" spans="2:33" ht="14.25" customHeight="1" x14ac:dyDescent="0.25">
      <c r="B13" s="189">
        <v>8</v>
      </c>
      <c r="C13" s="182"/>
      <c r="D13" s="174"/>
      <c r="E13" s="171"/>
      <c r="F13" s="417"/>
      <c r="G13" s="413"/>
      <c r="H13" s="173"/>
      <c r="I13" s="173"/>
      <c r="J13" s="173"/>
      <c r="K13" s="172"/>
      <c r="L13" s="173"/>
      <c r="M13" s="172"/>
      <c r="N13" s="174"/>
      <c r="O13" s="174"/>
      <c r="P13" s="174"/>
      <c r="Q13" s="174"/>
      <c r="R13" s="173"/>
      <c r="S13" s="182"/>
      <c r="T13" s="174"/>
      <c r="U13" s="171"/>
      <c r="V13" s="171"/>
      <c r="W13" s="417"/>
      <c r="X13" s="449"/>
      <c r="Y13" s="454"/>
      <c r="Z13" s="549" t="s">
        <v>128</v>
      </c>
      <c r="AA13" s="550"/>
      <c r="AB13" s="550"/>
      <c r="AC13" s="551"/>
    </row>
    <row r="14" spans="2:33" ht="14.25" customHeight="1" x14ac:dyDescent="0.25">
      <c r="B14" s="190">
        <v>9</v>
      </c>
      <c r="C14" s="183"/>
      <c r="D14" s="178"/>
      <c r="E14" s="175"/>
      <c r="F14" s="418"/>
      <c r="G14" s="414"/>
      <c r="H14" s="177"/>
      <c r="I14" s="177"/>
      <c r="J14" s="177"/>
      <c r="K14" s="176"/>
      <c r="L14" s="177"/>
      <c r="M14" s="176"/>
      <c r="N14" s="178"/>
      <c r="O14" s="178"/>
      <c r="P14" s="178"/>
      <c r="Q14" s="178"/>
      <c r="R14" s="177"/>
      <c r="S14" s="183"/>
      <c r="T14" s="178"/>
      <c r="U14" s="175"/>
      <c r="V14" s="175"/>
      <c r="W14" s="418"/>
      <c r="X14" s="450"/>
      <c r="Y14" s="452"/>
      <c r="Z14" s="552" t="s">
        <v>129</v>
      </c>
      <c r="AA14" s="553"/>
      <c r="AB14" s="553"/>
      <c r="AC14" s="163">
        <f>C36+D36+E36+F36+G36+H36+I36+J36</f>
        <v>0</v>
      </c>
    </row>
    <row r="15" spans="2:33" ht="14.25" customHeight="1" x14ac:dyDescent="0.25">
      <c r="B15" s="189">
        <v>10</v>
      </c>
      <c r="C15" s="182"/>
      <c r="D15" s="174"/>
      <c r="E15" s="171"/>
      <c r="F15" s="417"/>
      <c r="G15" s="413"/>
      <c r="H15" s="173"/>
      <c r="I15" s="173"/>
      <c r="J15" s="173"/>
      <c r="K15" s="172"/>
      <c r="L15" s="173"/>
      <c r="M15" s="172"/>
      <c r="N15" s="174"/>
      <c r="O15" s="174"/>
      <c r="P15" s="174"/>
      <c r="Q15" s="174"/>
      <c r="R15" s="173"/>
      <c r="S15" s="182"/>
      <c r="T15" s="174"/>
      <c r="U15" s="171"/>
      <c r="V15" s="171"/>
      <c r="W15" s="417"/>
      <c r="X15" s="449"/>
      <c r="Y15" s="454"/>
      <c r="Z15" s="552" t="s">
        <v>130</v>
      </c>
      <c r="AA15" s="553"/>
      <c r="AB15" s="553"/>
      <c r="AC15" s="163">
        <f>H38</f>
        <v>0</v>
      </c>
    </row>
    <row r="16" spans="2:33" ht="14.25" customHeight="1" x14ac:dyDescent="0.25">
      <c r="B16" s="190">
        <v>11</v>
      </c>
      <c r="C16" s="183"/>
      <c r="D16" s="178"/>
      <c r="E16" s="175"/>
      <c r="F16" s="418"/>
      <c r="G16" s="414"/>
      <c r="H16" s="177"/>
      <c r="I16" s="177"/>
      <c r="J16" s="177"/>
      <c r="K16" s="176"/>
      <c r="L16" s="177"/>
      <c r="M16" s="176"/>
      <c r="N16" s="178"/>
      <c r="O16" s="178"/>
      <c r="P16" s="178"/>
      <c r="Q16" s="178"/>
      <c r="R16" s="177"/>
      <c r="S16" s="183"/>
      <c r="T16" s="178"/>
      <c r="U16" s="175"/>
      <c r="V16" s="175"/>
      <c r="W16" s="418"/>
      <c r="X16" s="450"/>
      <c r="Y16" s="452"/>
      <c r="Z16" s="552" t="s">
        <v>99</v>
      </c>
      <c r="AA16" s="553"/>
      <c r="AB16" s="553"/>
      <c r="AC16" s="163">
        <f>W44</f>
        <v>0</v>
      </c>
    </row>
    <row r="17" spans="2:29" ht="14.25" customHeight="1" x14ac:dyDescent="0.25">
      <c r="B17" s="189">
        <v>12</v>
      </c>
      <c r="C17" s="182"/>
      <c r="D17" s="174"/>
      <c r="E17" s="171"/>
      <c r="F17" s="417"/>
      <c r="G17" s="413"/>
      <c r="H17" s="173"/>
      <c r="I17" s="173"/>
      <c r="J17" s="173"/>
      <c r="K17" s="172"/>
      <c r="L17" s="173"/>
      <c r="M17" s="172"/>
      <c r="N17" s="174"/>
      <c r="O17" s="174"/>
      <c r="P17" s="174"/>
      <c r="Q17" s="174"/>
      <c r="R17" s="173"/>
      <c r="S17" s="182"/>
      <c r="T17" s="174"/>
      <c r="U17" s="171"/>
      <c r="V17" s="171"/>
      <c r="W17" s="417"/>
      <c r="X17" s="449"/>
      <c r="Y17" s="454"/>
      <c r="Z17" s="554" t="s">
        <v>192</v>
      </c>
      <c r="AA17" s="554"/>
      <c r="AB17" s="552"/>
      <c r="AC17" s="163">
        <f>AC45</f>
        <v>0</v>
      </c>
    </row>
    <row r="18" spans="2:29" ht="14.25" customHeight="1" thickBot="1" x14ac:dyDescent="0.3">
      <c r="B18" s="190">
        <v>13</v>
      </c>
      <c r="C18" s="183"/>
      <c r="D18" s="178"/>
      <c r="E18" s="175"/>
      <c r="F18" s="418"/>
      <c r="G18" s="414"/>
      <c r="H18" s="177"/>
      <c r="I18" s="177"/>
      <c r="J18" s="177"/>
      <c r="K18" s="176"/>
      <c r="L18" s="177"/>
      <c r="M18" s="176"/>
      <c r="N18" s="178"/>
      <c r="O18" s="178"/>
      <c r="P18" s="178"/>
      <c r="Q18" s="178"/>
      <c r="R18" s="177"/>
      <c r="S18" s="183"/>
      <c r="T18" s="178"/>
      <c r="U18" s="175"/>
      <c r="V18" s="175"/>
      <c r="W18" s="418"/>
      <c r="X18" s="450"/>
      <c r="Y18" s="452"/>
      <c r="Z18" s="497" t="s">
        <v>48</v>
      </c>
      <c r="AA18" s="498"/>
      <c r="AB18" s="498"/>
      <c r="AC18" s="162">
        <f>AC14+AC15+AC16+AC17</f>
        <v>0</v>
      </c>
    </row>
    <row r="19" spans="2:29" ht="14.25" customHeight="1" x14ac:dyDescent="0.25">
      <c r="B19" s="189">
        <v>14</v>
      </c>
      <c r="C19" s="182"/>
      <c r="D19" s="174"/>
      <c r="E19" s="171"/>
      <c r="F19" s="417"/>
      <c r="G19" s="413"/>
      <c r="H19" s="173"/>
      <c r="I19" s="173"/>
      <c r="J19" s="173"/>
      <c r="K19" s="172"/>
      <c r="L19" s="173"/>
      <c r="M19" s="172"/>
      <c r="N19" s="174"/>
      <c r="O19" s="174"/>
      <c r="P19" s="174"/>
      <c r="Q19" s="174"/>
      <c r="R19" s="173"/>
      <c r="S19" s="182"/>
      <c r="T19" s="174"/>
      <c r="U19" s="171"/>
      <c r="V19" s="171"/>
      <c r="W19" s="417"/>
      <c r="X19" s="449"/>
      <c r="Y19" s="454"/>
    </row>
    <row r="20" spans="2:29" ht="14.25" customHeight="1" thickBot="1" x14ac:dyDescent="0.3">
      <c r="B20" s="190">
        <v>15</v>
      </c>
      <c r="C20" s="183"/>
      <c r="D20" s="178"/>
      <c r="E20" s="175"/>
      <c r="F20" s="418"/>
      <c r="G20" s="414"/>
      <c r="H20" s="177"/>
      <c r="I20" s="177"/>
      <c r="J20" s="177"/>
      <c r="K20" s="176"/>
      <c r="L20" s="177"/>
      <c r="M20" s="176"/>
      <c r="N20" s="178"/>
      <c r="O20" s="178"/>
      <c r="P20" s="178"/>
      <c r="Q20" s="178"/>
      <c r="R20" s="177"/>
      <c r="S20" s="183"/>
      <c r="T20" s="178"/>
      <c r="U20" s="175"/>
      <c r="V20" s="175"/>
      <c r="W20" s="418"/>
      <c r="X20" s="450"/>
      <c r="Y20" s="452"/>
    </row>
    <row r="21" spans="2:29" ht="14.25" customHeight="1" x14ac:dyDescent="0.25">
      <c r="B21" s="189">
        <v>16</v>
      </c>
      <c r="C21" s="182"/>
      <c r="D21" s="174"/>
      <c r="E21" s="171"/>
      <c r="F21" s="417"/>
      <c r="G21" s="413"/>
      <c r="H21" s="173"/>
      <c r="I21" s="173"/>
      <c r="J21" s="173"/>
      <c r="K21" s="172"/>
      <c r="L21" s="173"/>
      <c r="M21" s="172"/>
      <c r="N21" s="174"/>
      <c r="O21" s="174"/>
      <c r="P21" s="174"/>
      <c r="Q21" s="174"/>
      <c r="R21" s="173"/>
      <c r="S21" s="182"/>
      <c r="T21" s="174"/>
      <c r="U21" s="171"/>
      <c r="V21" s="171"/>
      <c r="W21" s="417"/>
      <c r="X21" s="449"/>
      <c r="Y21" s="454"/>
      <c r="Z21" s="499" t="s">
        <v>131</v>
      </c>
      <c r="AA21" s="500"/>
      <c r="AB21" s="500"/>
      <c r="AC21" s="501"/>
    </row>
    <row r="22" spans="2:29" ht="14.25" customHeight="1" x14ac:dyDescent="0.25">
      <c r="B22" s="190">
        <v>17</v>
      </c>
      <c r="C22" s="183"/>
      <c r="D22" s="178"/>
      <c r="E22" s="175"/>
      <c r="F22" s="418"/>
      <c r="G22" s="414"/>
      <c r="H22" s="177"/>
      <c r="I22" s="177"/>
      <c r="J22" s="177"/>
      <c r="K22" s="176"/>
      <c r="L22" s="177"/>
      <c r="M22" s="176"/>
      <c r="N22" s="178"/>
      <c r="O22" s="178"/>
      <c r="P22" s="178"/>
      <c r="Q22" s="178"/>
      <c r="R22" s="177"/>
      <c r="S22" s="183"/>
      <c r="T22" s="178"/>
      <c r="U22" s="175"/>
      <c r="V22" s="175"/>
      <c r="W22" s="418"/>
      <c r="X22" s="450"/>
      <c r="Y22" s="452"/>
      <c r="Z22" s="495" t="s">
        <v>133</v>
      </c>
      <c r="AA22" s="496"/>
      <c r="AB22" s="496"/>
      <c r="AC22" s="163">
        <f>M36+N36+O36+P36+Q36+R36</f>
        <v>0</v>
      </c>
    </row>
    <row r="23" spans="2:29" ht="14.25" customHeight="1" x14ac:dyDescent="0.25">
      <c r="B23" s="189">
        <v>18</v>
      </c>
      <c r="C23" s="182"/>
      <c r="D23" s="174"/>
      <c r="E23" s="171"/>
      <c r="F23" s="417"/>
      <c r="G23" s="413"/>
      <c r="H23" s="173"/>
      <c r="I23" s="173"/>
      <c r="J23" s="173"/>
      <c r="K23" s="172"/>
      <c r="L23" s="173"/>
      <c r="M23" s="172"/>
      <c r="N23" s="174"/>
      <c r="O23" s="174"/>
      <c r="P23" s="174"/>
      <c r="Q23" s="174"/>
      <c r="R23" s="173"/>
      <c r="S23" s="182"/>
      <c r="T23" s="174"/>
      <c r="U23" s="171"/>
      <c r="V23" s="171"/>
      <c r="W23" s="417"/>
      <c r="X23" s="449"/>
      <c r="Y23" s="454"/>
      <c r="Z23" s="495" t="s">
        <v>132</v>
      </c>
      <c r="AA23" s="496"/>
      <c r="AB23" s="496"/>
      <c r="AC23" s="163">
        <f>S36+T36+U36+V36</f>
        <v>0</v>
      </c>
    </row>
    <row r="24" spans="2:29" ht="14.25" customHeight="1" x14ac:dyDescent="0.25">
      <c r="B24" s="190">
        <v>19</v>
      </c>
      <c r="C24" s="183"/>
      <c r="D24" s="178"/>
      <c r="E24" s="175"/>
      <c r="F24" s="418"/>
      <c r="G24" s="414"/>
      <c r="H24" s="177"/>
      <c r="I24" s="177"/>
      <c r="J24" s="177"/>
      <c r="K24" s="176"/>
      <c r="L24" s="177"/>
      <c r="M24" s="176"/>
      <c r="N24" s="178"/>
      <c r="O24" s="178"/>
      <c r="P24" s="178"/>
      <c r="Q24" s="178"/>
      <c r="R24" s="177"/>
      <c r="S24" s="183"/>
      <c r="T24" s="178"/>
      <c r="U24" s="175"/>
      <c r="V24" s="175"/>
      <c r="W24" s="418"/>
      <c r="X24" s="450"/>
      <c r="Y24" s="452"/>
      <c r="Z24" s="546" t="s">
        <v>134</v>
      </c>
      <c r="AA24" s="546"/>
      <c r="AB24" s="495"/>
      <c r="AC24" s="163">
        <f>G61+H61</f>
        <v>0</v>
      </c>
    </row>
    <row r="25" spans="2:29" ht="14.25" customHeight="1" x14ac:dyDescent="0.25">
      <c r="B25" s="189">
        <v>20</v>
      </c>
      <c r="C25" s="182"/>
      <c r="D25" s="174"/>
      <c r="E25" s="171"/>
      <c r="F25" s="417"/>
      <c r="G25" s="413"/>
      <c r="H25" s="173"/>
      <c r="I25" s="173"/>
      <c r="J25" s="173"/>
      <c r="K25" s="172"/>
      <c r="L25" s="173"/>
      <c r="M25" s="172"/>
      <c r="N25" s="174"/>
      <c r="O25" s="174"/>
      <c r="P25" s="174"/>
      <c r="Q25" s="174"/>
      <c r="R25" s="173"/>
      <c r="S25" s="182"/>
      <c r="T25" s="174"/>
      <c r="U25" s="171"/>
      <c r="V25" s="171"/>
      <c r="W25" s="417"/>
      <c r="X25" s="449"/>
      <c r="Y25" s="454"/>
      <c r="Z25" s="546" t="s">
        <v>135</v>
      </c>
      <c r="AA25" s="546"/>
      <c r="AB25" s="495"/>
      <c r="AC25" s="163">
        <f>W44</f>
        <v>0</v>
      </c>
    </row>
    <row r="26" spans="2:29" ht="14.25" customHeight="1" thickBot="1" x14ac:dyDescent="0.3">
      <c r="B26" s="190">
        <v>21</v>
      </c>
      <c r="C26" s="183"/>
      <c r="D26" s="178"/>
      <c r="E26" s="175"/>
      <c r="F26" s="418"/>
      <c r="G26" s="414"/>
      <c r="H26" s="177"/>
      <c r="I26" s="177"/>
      <c r="J26" s="177"/>
      <c r="K26" s="176"/>
      <c r="L26" s="177"/>
      <c r="M26" s="176"/>
      <c r="N26" s="178"/>
      <c r="O26" s="178"/>
      <c r="P26" s="178"/>
      <c r="Q26" s="178"/>
      <c r="R26" s="177"/>
      <c r="S26" s="183"/>
      <c r="T26" s="178"/>
      <c r="U26" s="175"/>
      <c r="V26" s="175"/>
      <c r="W26" s="418"/>
      <c r="X26" s="450"/>
      <c r="Y26" s="452"/>
      <c r="Z26" s="547" t="s">
        <v>48</v>
      </c>
      <c r="AA26" s="548"/>
      <c r="AB26" s="548"/>
      <c r="AC26" s="162">
        <f>AC22+AC23+AC24+AC25</f>
        <v>0</v>
      </c>
    </row>
    <row r="27" spans="2:29" ht="14.25" customHeight="1" x14ac:dyDescent="0.25">
      <c r="B27" s="189">
        <v>22</v>
      </c>
      <c r="C27" s="182"/>
      <c r="D27" s="174"/>
      <c r="E27" s="171"/>
      <c r="F27" s="417"/>
      <c r="G27" s="413"/>
      <c r="H27" s="173"/>
      <c r="I27" s="173"/>
      <c r="J27" s="173"/>
      <c r="K27" s="172"/>
      <c r="L27" s="173"/>
      <c r="M27" s="172"/>
      <c r="N27" s="174"/>
      <c r="O27" s="174"/>
      <c r="P27" s="174"/>
      <c r="Q27" s="174"/>
      <c r="R27" s="173"/>
      <c r="S27" s="182"/>
      <c r="T27" s="174"/>
      <c r="U27" s="171"/>
      <c r="V27" s="171"/>
      <c r="W27" s="417"/>
      <c r="X27" s="449"/>
      <c r="Y27" s="454"/>
    </row>
    <row r="28" spans="2:29" ht="14.25" customHeight="1" x14ac:dyDescent="0.25">
      <c r="B28" s="190">
        <v>23</v>
      </c>
      <c r="C28" s="183"/>
      <c r="D28" s="178"/>
      <c r="E28" s="175"/>
      <c r="F28" s="418"/>
      <c r="G28" s="414"/>
      <c r="H28" s="177"/>
      <c r="I28" s="177"/>
      <c r="J28" s="177"/>
      <c r="K28" s="176"/>
      <c r="L28" s="177"/>
      <c r="M28" s="176"/>
      <c r="N28" s="178"/>
      <c r="O28" s="178"/>
      <c r="P28" s="178"/>
      <c r="Q28" s="178"/>
      <c r="R28" s="177"/>
      <c r="S28" s="183"/>
      <c r="T28" s="178"/>
      <c r="U28" s="175"/>
      <c r="V28" s="175"/>
      <c r="W28" s="418"/>
      <c r="X28" s="450"/>
      <c r="Y28" s="452"/>
    </row>
    <row r="29" spans="2:29" ht="14.25" customHeight="1" x14ac:dyDescent="0.25">
      <c r="B29" s="189">
        <v>24</v>
      </c>
      <c r="C29" s="368"/>
      <c r="D29" s="369"/>
      <c r="E29" s="370"/>
      <c r="F29" s="419"/>
      <c r="G29" s="415"/>
      <c r="H29" s="371"/>
      <c r="I29" s="371"/>
      <c r="J29" s="371"/>
      <c r="K29" s="372"/>
      <c r="L29" s="371"/>
      <c r="M29" s="372"/>
      <c r="N29" s="369"/>
      <c r="O29" s="369"/>
      <c r="P29" s="369"/>
      <c r="Q29" s="369"/>
      <c r="R29" s="371"/>
      <c r="S29" s="182"/>
      <c r="T29" s="174"/>
      <c r="U29" s="171"/>
      <c r="V29" s="171"/>
      <c r="W29" s="417"/>
      <c r="X29" s="449"/>
      <c r="Y29" s="454"/>
    </row>
    <row r="30" spans="2:29" ht="14.25" customHeight="1" x14ac:dyDescent="0.25">
      <c r="B30" s="190">
        <v>25</v>
      </c>
      <c r="C30" s="183"/>
      <c r="D30" s="178"/>
      <c r="E30" s="175"/>
      <c r="F30" s="418"/>
      <c r="G30" s="414"/>
      <c r="H30" s="177"/>
      <c r="I30" s="177"/>
      <c r="J30" s="177"/>
      <c r="K30" s="176"/>
      <c r="L30" s="177"/>
      <c r="M30" s="176"/>
      <c r="N30" s="178"/>
      <c r="O30" s="178"/>
      <c r="P30" s="178"/>
      <c r="Q30" s="178"/>
      <c r="R30" s="177"/>
      <c r="S30" s="183"/>
      <c r="T30" s="178"/>
      <c r="U30" s="175"/>
      <c r="V30" s="175"/>
      <c r="W30" s="418"/>
      <c r="X30" s="450"/>
      <c r="Y30" s="452"/>
    </row>
    <row r="31" spans="2:29" ht="14.25" customHeight="1" x14ac:dyDescent="0.25">
      <c r="B31" s="189">
        <v>26</v>
      </c>
      <c r="C31" s="368"/>
      <c r="D31" s="369"/>
      <c r="E31" s="370"/>
      <c r="F31" s="419"/>
      <c r="G31" s="415"/>
      <c r="H31" s="371"/>
      <c r="I31" s="371"/>
      <c r="J31" s="371"/>
      <c r="K31" s="372"/>
      <c r="L31" s="371"/>
      <c r="M31" s="372"/>
      <c r="N31" s="369"/>
      <c r="O31" s="369"/>
      <c r="P31" s="369"/>
      <c r="Q31" s="369"/>
      <c r="R31" s="371"/>
      <c r="S31" s="182"/>
      <c r="T31" s="174"/>
      <c r="U31" s="171"/>
      <c r="V31" s="171"/>
      <c r="W31" s="417"/>
      <c r="X31" s="449"/>
      <c r="Y31" s="454"/>
    </row>
    <row r="32" spans="2:29" ht="14.25" customHeight="1" x14ac:dyDescent="0.25">
      <c r="B32" s="190">
        <v>27</v>
      </c>
      <c r="C32" s="183"/>
      <c r="D32" s="178"/>
      <c r="E32" s="175"/>
      <c r="F32" s="418"/>
      <c r="G32" s="414"/>
      <c r="H32" s="177"/>
      <c r="I32" s="177"/>
      <c r="J32" s="177"/>
      <c r="K32" s="176"/>
      <c r="L32" s="177"/>
      <c r="M32" s="176"/>
      <c r="N32" s="178"/>
      <c r="O32" s="178"/>
      <c r="P32" s="178"/>
      <c r="Q32" s="178"/>
      <c r="R32" s="177"/>
      <c r="S32" s="183"/>
      <c r="T32" s="178"/>
      <c r="U32" s="175"/>
      <c r="V32" s="175"/>
      <c r="W32" s="418"/>
      <c r="X32" s="450"/>
      <c r="Y32" s="452"/>
    </row>
    <row r="33" spans="2:36" ht="14.25" customHeight="1" x14ac:dyDescent="0.25">
      <c r="B33" s="189">
        <v>28</v>
      </c>
      <c r="C33" s="368"/>
      <c r="D33" s="369"/>
      <c r="E33" s="370"/>
      <c r="F33" s="419"/>
      <c r="G33" s="415"/>
      <c r="H33" s="371"/>
      <c r="I33" s="371"/>
      <c r="J33" s="371"/>
      <c r="K33" s="372"/>
      <c r="L33" s="371"/>
      <c r="M33" s="372"/>
      <c r="N33" s="369"/>
      <c r="O33" s="369"/>
      <c r="P33" s="369"/>
      <c r="Q33" s="369"/>
      <c r="R33" s="371"/>
      <c r="S33" s="182"/>
      <c r="T33" s="174"/>
      <c r="U33" s="171"/>
      <c r="V33" s="171"/>
      <c r="W33" s="417"/>
      <c r="X33" s="449"/>
      <c r="Y33" s="454"/>
    </row>
    <row r="34" spans="2:36" ht="14.25" customHeight="1" x14ac:dyDescent="0.25">
      <c r="B34" s="190">
        <v>29</v>
      </c>
      <c r="C34" s="183"/>
      <c r="D34" s="178"/>
      <c r="E34" s="175"/>
      <c r="F34" s="418"/>
      <c r="G34" s="414"/>
      <c r="H34" s="177"/>
      <c r="I34" s="177"/>
      <c r="J34" s="177"/>
      <c r="K34" s="176"/>
      <c r="L34" s="177"/>
      <c r="M34" s="176"/>
      <c r="N34" s="178"/>
      <c r="O34" s="178"/>
      <c r="P34" s="178"/>
      <c r="Q34" s="178"/>
      <c r="R34" s="177"/>
      <c r="S34" s="183"/>
      <c r="T34" s="178"/>
      <c r="U34" s="175"/>
      <c r="V34" s="175"/>
      <c r="W34" s="418"/>
      <c r="X34" s="450"/>
      <c r="Y34" s="452"/>
    </row>
    <row r="35" spans="2:36" ht="14.25" customHeight="1" thickBot="1" x14ac:dyDescent="0.3">
      <c r="B35" s="374">
        <v>30</v>
      </c>
      <c r="C35" s="368"/>
      <c r="D35" s="369"/>
      <c r="E35" s="370"/>
      <c r="F35" s="420"/>
      <c r="G35" s="415"/>
      <c r="H35" s="371"/>
      <c r="I35" s="371"/>
      <c r="J35" s="371"/>
      <c r="K35" s="372"/>
      <c r="L35" s="371"/>
      <c r="M35" s="372"/>
      <c r="N35" s="369"/>
      <c r="O35" s="369"/>
      <c r="P35" s="369"/>
      <c r="Q35" s="369"/>
      <c r="R35" s="371"/>
      <c r="S35" s="182"/>
      <c r="T35" s="174"/>
      <c r="U35" s="171"/>
      <c r="V35" s="171"/>
      <c r="W35" s="417"/>
      <c r="X35" s="449"/>
      <c r="Y35" s="454"/>
    </row>
    <row r="36" spans="2:36" ht="14.25" customHeight="1" thickBot="1" x14ac:dyDescent="0.3">
      <c r="C36" s="4">
        <f t="shared" ref="C36:V36" si="0">SUM(C6:C35)</f>
        <v>0</v>
      </c>
      <c r="D36" s="4">
        <f t="shared" si="0"/>
        <v>0</v>
      </c>
      <c r="E36" s="49">
        <f t="shared" si="0"/>
        <v>0</v>
      </c>
      <c r="F36" s="4">
        <f t="shared" si="0"/>
        <v>0</v>
      </c>
      <c r="G36" s="4">
        <f t="shared" si="0"/>
        <v>0</v>
      </c>
      <c r="H36" s="4">
        <f t="shared" si="0"/>
        <v>0</v>
      </c>
      <c r="I36" s="4">
        <f t="shared" si="0"/>
        <v>0</v>
      </c>
      <c r="J36" s="49">
        <f t="shared" si="0"/>
        <v>0</v>
      </c>
      <c r="K36" s="4">
        <f t="shared" si="0"/>
        <v>0</v>
      </c>
      <c r="L36" s="234">
        <f t="shared" si="0"/>
        <v>0</v>
      </c>
      <c r="M36" s="4">
        <f t="shared" si="0"/>
        <v>0</v>
      </c>
      <c r="N36" s="4">
        <f t="shared" si="0"/>
        <v>0</v>
      </c>
      <c r="O36" s="4">
        <f t="shared" si="0"/>
        <v>0</v>
      </c>
      <c r="P36" s="4">
        <f t="shared" si="0"/>
        <v>0</v>
      </c>
      <c r="Q36" s="4">
        <f t="shared" si="0"/>
        <v>0</v>
      </c>
      <c r="R36" s="4">
        <f t="shared" si="0"/>
        <v>0</v>
      </c>
      <c r="S36" s="4">
        <f t="shared" si="0"/>
        <v>0</v>
      </c>
      <c r="T36" s="4">
        <f t="shared" si="0"/>
        <v>0</v>
      </c>
      <c r="U36" s="4">
        <f t="shared" si="0"/>
        <v>0</v>
      </c>
      <c r="V36" s="373">
        <f t="shared" si="0"/>
        <v>0</v>
      </c>
      <c r="W36" s="447"/>
      <c r="X36" s="451"/>
      <c r="Y36" s="453"/>
    </row>
    <row r="37" spans="2:36" s="6" customFormat="1" ht="14.25" customHeight="1" thickBot="1" x14ac:dyDescent="0.3">
      <c r="B37" s="47"/>
      <c r="C37" s="2"/>
      <c r="D37" s="2"/>
      <c r="E37" s="5"/>
      <c r="F37" s="5"/>
      <c r="G37" s="5"/>
      <c r="H37" s="5"/>
      <c r="I37" s="5"/>
      <c r="J37" s="5"/>
      <c r="K37" s="5"/>
      <c r="L37" s="5"/>
      <c r="M37" s="3"/>
      <c r="N37" s="3"/>
      <c r="O37" s="7"/>
      <c r="P37" s="3"/>
      <c r="Q37" s="3"/>
      <c r="R37" s="3"/>
      <c r="S37" s="48"/>
      <c r="T37" s="48"/>
      <c r="U37" s="1"/>
      <c r="V37" s="5"/>
      <c r="W37" s="5"/>
      <c r="X37" s="5"/>
      <c r="Y37" s="7"/>
      <c r="Z37" s="5"/>
      <c r="AA37" s="1"/>
      <c r="AB37" s="5"/>
      <c r="AC37" s="5"/>
      <c r="AD37" s="5"/>
      <c r="AI37" s="461"/>
      <c r="AJ37" s="461"/>
    </row>
    <row r="38" spans="2:36" s="6" customFormat="1" ht="25.5" customHeight="1" thickBot="1" x14ac:dyDescent="0.3">
      <c r="B38" s="47"/>
      <c r="C38" s="529" t="s">
        <v>50</v>
      </c>
      <c r="D38" s="530"/>
      <c r="E38" s="530"/>
      <c r="F38" s="530"/>
      <c r="G38" s="531"/>
      <c r="H38" s="270">
        <f>C47+I44</f>
        <v>0</v>
      </c>
      <c r="I38" s="5"/>
      <c r="J38" s="5"/>
      <c r="K38" s="5"/>
      <c r="L38" s="5"/>
      <c r="M38" s="3"/>
      <c r="N38" s="3"/>
      <c r="O38" s="7"/>
      <c r="P38" s="5"/>
      <c r="Q38" s="5"/>
      <c r="R38" s="5"/>
      <c r="S38" s="5"/>
      <c r="T38" s="5"/>
      <c r="U38" s="5"/>
      <c r="V38" s="5"/>
      <c r="W38" s="5"/>
      <c r="X38" s="5"/>
      <c r="Y38" s="7"/>
      <c r="Z38" s="5"/>
      <c r="AA38" s="1"/>
      <c r="AB38" s="5"/>
      <c r="AC38" s="5"/>
      <c r="AD38" s="5"/>
      <c r="AI38" s="461"/>
      <c r="AJ38" s="461"/>
    </row>
    <row r="39" spans="2:36" s="11" customFormat="1" ht="57" customHeight="1" thickBot="1" x14ac:dyDescent="0.3">
      <c r="C39" s="573" t="s">
        <v>51</v>
      </c>
      <c r="D39" s="574"/>
      <c r="E39" s="574"/>
      <c r="F39" s="575"/>
      <c r="G39" s="502" t="s">
        <v>52</v>
      </c>
      <c r="H39" s="503"/>
      <c r="I39" s="504"/>
      <c r="S39" s="526" t="s">
        <v>46</v>
      </c>
      <c r="T39" s="527"/>
      <c r="U39" s="527"/>
      <c r="V39" s="527"/>
      <c r="W39" s="528"/>
      <c r="X39" s="1"/>
      <c r="Z39" s="473" t="s">
        <v>47</v>
      </c>
      <c r="AA39" s="474"/>
      <c r="AB39" s="474"/>
      <c r="AC39" s="475"/>
      <c r="AI39" s="423"/>
      <c r="AJ39" s="423"/>
    </row>
    <row r="40" spans="2:36" ht="18" customHeight="1" x14ac:dyDescent="0.25">
      <c r="C40" s="582"/>
      <c r="D40" s="583"/>
      <c r="E40" s="583"/>
      <c r="F40" s="584"/>
      <c r="G40" s="564" t="s">
        <v>43</v>
      </c>
      <c r="H40" s="565"/>
      <c r="I40" s="568"/>
      <c r="S40" s="476" t="s">
        <v>42</v>
      </c>
      <c r="T40" s="477"/>
      <c r="U40" s="477"/>
      <c r="V40" s="477"/>
      <c r="W40" s="364"/>
      <c r="Z40" s="478" t="s">
        <v>20</v>
      </c>
      <c r="AA40" s="479"/>
      <c r="AB40" s="480"/>
      <c r="AC40" s="484" t="s">
        <v>28</v>
      </c>
    </row>
    <row r="41" spans="2:36" ht="15.75" customHeight="1" x14ac:dyDescent="0.25">
      <c r="C41" s="582"/>
      <c r="D41" s="583"/>
      <c r="E41" s="583"/>
      <c r="F41" s="584"/>
      <c r="G41" s="566"/>
      <c r="H41" s="567"/>
      <c r="I41" s="568"/>
      <c r="S41" s="469" t="s">
        <v>12</v>
      </c>
      <c r="T41" s="470"/>
      <c r="U41" s="470"/>
      <c r="V41" s="470"/>
      <c r="W41" s="365"/>
      <c r="Z41" s="481"/>
      <c r="AA41" s="482"/>
      <c r="AB41" s="483"/>
      <c r="AC41" s="485"/>
    </row>
    <row r="42" spans="2:36" ht="18" customHeight="1" x14ac:dyDescent="0.25">
      <c r="C42" s="582"/>
      <c r="D42" s="583"/>
      <c r="E42" s="583"/>
      <c r="F42" s="584"/>
      <c r="G42" s="564" t="s">
        <v>49</v>
      </c>
      <c r="H42" s="565"/>
      <c r="I42" s="568"/>
      <c r="S42" s="469" t="s">
        <v>13</v>
      </c>
      <c r="T42" s="470"/>
      <c r="U42" s="470"/>
      <c r="V42" s="470"/>
      <c r="W42" s="366"/>
      <c r="Z42" s="466"/>
      <c r="AA42" s="467"/>
      <c r="AB42" s="468"/>
      <c r="AC42" s="58"/>
    </row>
    <row r="43" spans="2:36" ht="15.75" customHeight="1" x14ac:dyDescent="0.25">
      <c r="C43" s="582"/>
      <c r="D43" s="583"/>
      <c r="E43" s="583"/>
      <c r="F43" s="584"/>
      <c r="G43" s="566"/>
      <c r="H43" s="567"/>
      <c r="I43" s="568"/>
      <c r="S43" s="469" t="s">
        <v>14</v>
      </c>
      <c r="T43" s="470"/>
      <c r="U43" s="470"/>
      <c r="V43" s="470"/>
      <c r="W43" s="366"/>
      <c r="Z43" s="466"/>
      <c r="AA43" s="467"/>
      <c r="AB43" s="468"/>
      <c r="AC43" s="58"/>
    </row>
    <row r="44" spans="2:36" ht="14.25" customHeight="1" thickBot="1" x14ac:dyDescent="0.3">
      <c r="C44" s="582"/>
      <c r="D44" s="583"/>
      <c r="E44" s="583"/>
      <c r="F44" s="584"/>
      <c r="G44" s="267" t="s">
        <v>38</v>
      </c>
      <c r="H44" s="268"/>
      <c r="I44" s="50">
        <f>I40+I42</f>
        <v>0</v>
      </c>
      <c r="S44" s="471" t="s">
        <v>48</v>
      </c>
      <c r="T44" s="472"/>
      <c r="U44" s="472"/>
      <c r="V44" s="472"/>
      <c r="W44" s="367">
        <f>W40+W41+W42+W43</f>
        <v>0</v>
      </c>
      <c r="Z44" s="466"/>
      <c r="AA44" s="467"/>
      <c r="AB44" s="468"/>
      <c r="AC44" s="58"/>
    </row>
    <row r="45" spans="2:36" ht="14.25" customHeight="1" thickBot="1" x14ac:dyDescent="0.3">
      <c r="C45" s="582"/>
      <c r="D45" s="583"/>
      <c r="E45" s="583"/>
      <c r="F45" s="584"/>
      <c r="Z45" s="464" t="s">
        <v>38</v>
      </c>
      <c r="AA45" s="465"/>
      <c r="AB45" s="465"/>
      <c r="AC45" s="50">
        <f>SUM(AC42:AC44)</f>
        <v>0</v>
      </c>
    </row>
    <row r="46" spans="2:36" ht="14.25" customHeight="1" x14ac:dyDescent="0.25">
      <c r="C46" s="582"/>
      <c r="D46" s="583"/>
      <c r="E46" s="583"/>
      <c r="F46" s="584"/>
      <c r="G46" s="569" t="s">
        <v>32</v>
      </c>
      <c r="H46" s="585"/>
      <c r="I46" s="570"/>
      <c r="W46" s="6"/>
      <c r="X46" s="6"/>
    </row>
    <row r="47" spans="2:36" ht="14.25" customHeight="1" thickBot="1" x14ac:dyDescent="0.3">
      <c r="C47" s="576">
        <f>C40+C41+C42+C43+C44+C45+C46</f>
        <v>0</v>
      </c>
      <c r="D47" s="577"/>
      <c r="E47" s="577"/>
      <c r="F47" s="578"/>
      <c r="G47" s="579" t="s">
        <v>18</v>
      </c>
      <c r="H47" s="580"/>
      <c r="I47" s="581"/>
      <c r="W47" s="6"/>
      <c r="X47" s="6"/>
    </row>
    <row r="48" spans="2:36" ht="14.25" customHeight="1" thickBot="1" x14ac:dyDescent="0.3">
      <c r="G48" s="51" t="s">
        <v>16</v>
      </c>
      <c r="H48" s="269"/>
      <c r="W48" s="6"/>
      <c r="X48" s="6"/>
    </row>
    <row r="49" spans="7:24" ht="17.25" customHeight="1" thickBot="1" x14ac:dyDescent="0.3">
      <c r="G49" s="51" t="s">
        <v>213</v>
      </c>
      <c r="H49" s="59"/>
      <c r="W49" s="6"/>
      <c r="X49" s="6"/>
    </row>
    <row r="50" spans="7:24" ht="15" customHeight="1" x14ac:dyDescent="0.25">
      <c r="G50" s="569" t="s">
        <v>31</v>
      </c>
      <c r="H50" s="570"/>
      <c r="W50" s="6"/>
      <c r="X50" s="6"/>
    </row>
    <row r="51" spans="7:24" ht="15" customHeight="1" thickBot="1" x14ac:dyDescent="0.3">
      <c r="G51" s="571"/>
      <c r="H51" s="572"/>
      <c r="W51" s="6"/>
      <c r="X51" s="6"/>
    </row>
    <row r="52" spans="7:24" x14ac:dyDescent="0.25">
      <c r="G52" s="52" t="s">
        <v>11</v>
      </c>
      <c r="H52" s="52" t="s">
        <v>10</v>
      </c>
      <c r="W52" s="6"/>
      <c r="X52" s="6"/>
    </row>
    <row r="53" spans="7:24" ht="15.75" thickBot="1" x14ac:dyDescent="0.3">
      <c r="G53" s="53"/>
      <c r="H53" s="53"/>
      <c r="W53" s="6"/>
      <c r="X53" s="6"/>
    </row>
    <row r="54" spans="7:24" x14ac:dyDescent="0.25">
      <c r="G54" s="60"/>
      <c r="H54" s="63"/>
    </row>
    <row r="55" spans="7:24" x14ac:dyDescent="0.25">
      <c r="G55" s="61"/>
      <c r="H55" s="54"/>
    </row>
    <row r="56" spans="7:24" ht="15" customHeight="1" x14ac:dyDescent="0.25">
      <c r="G56" s="62"/>
      <c r="H56" s="55"/>
    </row>
    <row r="57" spans="7:24" x14ac:dyDescent="0.25">
      <c r="G57" s="61"/>
      <c r="H57" s="54"/>
    </row>
    <row r="58" spans="7:24" ht="15" customHeight="1" x14ac:dyDescent="0.25">
      <c r="G58" s="62"/>
      <c r="H58" s="55"/>
    </row>
    <row r="59" spans="7:24" x14ac:dyDescent="0.25">
      <c r="G59" s="61"/>
      <c r="H59" s="54"/>
    </row>
    <row r="60" spans="7:24" ht="15.75" customHeight="1" thickBot="1" x14ac:dyDescent="0.3">
      <c r="G60" s="62"/>
      <c r="H60" s="55"/>
    </row>
    <row r="61" spans="7:24" ht="26.25" customHeight="1" thickBot="1" x14ac:dyDescent="0.3">
      <c r="G61" s="4">
        <f>SUM(G54:G60)</f>
        <v>0</v>
      </c>
      <c r="H61" s="49">
        <f>SUM(H54:H60)</f>
        <v>0</v>
      </c>
    </row>
  </sheetData>
  <sheetProtection algorithmName="SHA-512" hashValue="Y3o7VJlv8onZmEdn/juQafgvMVj275GgM4RVIuX+QW1g+ubNodC7fXTqGcmYC7csx0cBfdtbHirHxT2y2NldMQ==" saltValue="bXJOB5Tf6mpHu65DGKCagA==" spinCount="100000" sheet="1" objects="1" scenarios="1"/>
  <mergeCells count="75">
    <mergeCell ref="C2:E3"/>
    <mergeCell ref="F2:F5"/>
    <mergeCell ref="C1:L1"/>
    <mergeCell ref="G2:J3"/>
    <mergeCell ref="K2:K5"/>
    <mergeCell ref="L2:L5"/>
    <mergeCell ref="I4:J4"/>
    <mergeCell ref="B4:B5"/>
    <mergeCell ref="C4:C5"/>
    <mergeCell ref="D4:D5"/>
    <mergeCell ref="E4:E5"/>
    <mergeCell ref="G4:H4"/>
    <mergeCell ref="C41:F41"/>
    <mergeCell ref="C39:F39"/>
    <mergeCell ref="C40:F40"/>
    <mergeCell ref="C38:G38"/>
    <mergeCell ref="G39:I39"/>
    <mergeCell ref="G40:H41"/>
    <mergeCell ref="I40:I41"/>
    <mergeCell ref="C47:F47"/>
    <mergeCell ref="C45:F45"/>
    <mergeCell ref="C46:F46"/>
    <mergeCell ref="C44:F44"/>
    <mergeCell ref="C42:F42"/>
    <mergeCell ref="C43:F43"/>
    <mergeCell ref="Z9:AA9"/>
    <mergeCell ref="Z10:AA10"/>
    <mergeCell ref="G46:I46"/>
    <mergeCell ref="G47:I47"/>
    <mergeCell ref="Z17:AB17"/>
    <mergeCell ref="Z18:AB18"/>
    <mergeCell ref="Z21:AC21"/>
    <mergeCell ref="Z22:AB22"/>
    <mergeCell ref="Z23:AB23"/>
    <mergeCell ref="Z24:AB24"/>
    <mergeCell ref="Z25:AB25"/>
    <mergeCell ref="Z26:AB26"/>
    <mergeCell ref="Z39:AC39"/>
    <mergeCell ref="Z40:AB41"/>
    <mergeCell ref="Z44:AB44"/>
    <mergeCell ref="Z45:AB45"/>
    <mergeCell ref="G50:H51"/>
    <mergeCell ref="G42:H43"/>
    <mergeCell ref="I42:I43"/>
    <mergeCell ref="S1:U1"/>
    <mergeCell ref="M2:R3"/>
    <mergeCell ref="S2:V3"/>
    <mergeCell ref="T4:T5"/>
    <mergeCell ref="U4:U5"/>
    <mergeCell ref="V4:V5"/>
    <mergeCell ref="S4:S5"/>
    <mergeCell ref="S39:W39"/>
    <mergeCell ref="S44:V44"/>
    <mergeCell ref="S40:V40"/>
    <mergeCell ref="Z5:AB6"/>
    <mergeCell ref="AD5:AG5"/>
    <mergeCell ref="AD6:AE6"/>
    <mergeCell ref="AF6:AG6"/>
    <mergeCell ref="Z7:AA7"/>
    <mergeCell ref="AE7:AE8"/>
    <mergeCell ref="AF7:AF8"/>
    <mergeCell ref="AG7:AG8"/>
    <mergeCell ref="Z8:AA8"/>
    <mergeCell ref="AD7:AD8"/>
    <mergeCell ref="AD10:AF10"/>
    <mergeCell ref="Z13:AC13"/>
    <mergeCell ref="Z14:AB14"/>
    <mergeCell ref="Z15:AB15"/>
    <mergeCell ref="Z16:AB16"/>
    <mergeCell ref="AC40:AC41"/>
    <mergeCell ref="S41:V41"/>
    <mergeCell ref="S42:V42"/>
    <mergeCell ref="Z42:AB42"/>
    <mergeCell ref="S43:V43"/>
    <mergeCell ref="Z43:AB43"/>
  </mergeCells>
  <pageMargins left="0.7" right="0.7" top="0.75" bottom="0.75" header="0.3" footer="0.3"/>
  <pageSetup paperSize="9" scale="64" fitToHeight="0" orientation="landscape"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5ED8727B-DAE1-481F-BD20-8F2475EFCB63}">
          <x14:formula1>
            <xm:f>Llistes!$D$11:$D$19</xm:f>
          </x14:formula1>
          <xm:sqref>X6:X35</xm:sqref>
        </x14:dataValidation>
        <x14:dataValidation type="list" allowBlank="1" showInputMessage="1" showErrorMessage="1" xr:uid="{34082E2D-7060-40F8-AB77-E55932663137}">
          <x14:formula1>
            <xm:f>'Usos Activitats Pròpies'!$G$1:$AA$1</xm:f>
          </x14:formula1>
          <xm:sqref>Y6:Y36</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pageSetUpPr fitToPage="1"/>
  </sheetPr>
  <dimension ref="B1:AJ61"/>
  <sheetViews>
    <sheetView zoomScale="80" zoomScaleNormal="80" zoomScalePageLayoutView="85" workbookViewId="0">
      <selection activeCell="C6" sqref="C6"/>
    </sheetView>
  </sheetViews>
  <sheetFormatPr baseColWidth="10" defaultColWidth="7.5703125" defaultRowHeight="15" x14ac:dyDescent="0.25"/>
  <cols>
    <col min="1" max="1" width="1.7109375" style="1" customWidth="1"/>
    <col min="2" max="2" width="7.5703125" style="11"/>
    <col min="3" max="10" width="7.5703125" style="1"/>
    <col min="11" max="11" width="6.7109375" style="1" customWidth="1"/>
    <col min="12" max="12" width="6.140625" style="1" customWidth="1"/>
    <col min="13" max="22" width="7.5703125" style="1"/>
    <col min="23" max="23" width="9.5703125" style="1" customWidth="1"/>
    <col min="24" max="24" width="10.28515625" style="1" customWidth="1"/>
    <col min="25" max="25" width="12" style="1" customWidth="1"/>
    <col min="26" max="28" width="7.5703125" style="1"/>
    <col min="29" max="29" width="9.85546875" style="1" bestFit="1" customWidth="1"/>
    <col min="30" max="34" width="7.5703125" style="1"/>
    <col min="35" max="35" width="20.5703125" style="197" customWidth="1"/>
    <col min="36" max="36" width="22.28515625" style="197" customWidth="1"/>
    <col min="37" max="16384" width="7.5703125" style="1"/>
  </cols>
  <sheetData>
    <row r="1" spans="2:33" ht="26.25" customHeight="1" thickBot="1" x14ac:dyDescent="0.3">
      <c r="B1" s="12" t="str">
        <f>MensualSumatori!A1</f>
        <v>Gener</v>
      </c>
      <c r="C1" s="532" t="s">
        <v>45</v>
      </c>
      <c r="D1" s="533"/>
      <c r="E1" s="533"/>
      <c r="F1" s="533"/>
      <c r="G1" s="533"/>
      <c r="H1" s="533"/>
      <c r="I1" s="533"/>
      <c r="J1" s="533"/>
      <c r="K1" s="533"/>
      <c r="L1" s="534"/>
      <c r="S1" s="505" t="s">
        <v>190</v>
      </c>
      <c r="T1" s="506"/>
      <c r="U1" s="507"/>
      <c r="V1" s="279"/>
    </row>
    <row r="2" spans="2:33" ht="14.25" customHeight="1" x14ac:dyDescent="0.25">
      <c r="B2" s="12">
        <v>18</v>
      </c>
      <c r="C2" s="535" t="s">
        <v>1</v>
      </c>
      <c r="D2" s="536"/>
      <c r="E2" s="536"/>
      <c r="F2" s="592" t="s">
        <v>2</v>
      </c>
      <c r="G2" s="535" t="s">
        <v>24</v>
      </c>
      <c r="H2" s="536"/>
      <c r="I2" s="536"/>
      <c r="J2" s="537"/>
      <c r="K2" s="541" t="s">
        <v>169</v>
      </c>
      <c r="L2" s="541" t="s">
        <v>170</v>
      </c>
      <c r="M2" s="508" t="s">
        <v>0</v>
      </c>
      <c r="N2" s="509"/>
      <c r="O2" s="509"/>
      <c r="P2" s="509"/>
      <c r="Q2" s="509"/>
      <c r="R2" s="510"/>
      <c r="S2" s="514" t="s">
        <v>29</v>
      </c>
      <c r="T2" s="515"/>
      <c r="U2" s="515"/>
      <c r="V2" s="516"/>
      <c r="W2" s="274"/>
      <c r="X2" s="274"/>
    </row>
    <row r="3" spans="2:33" ht="14.25" customHeight="1" thickBot="1" x14ac:dyDescent="0.3">
      <c r="C3" s="538"/>
      <c r="D3" s="539"/>
      <c r="E3" s="539"/>
      <c r="F3" s="593"/>
      <c r="G3" s="538"/>
      <c r="H3" s="539"/>
      <c r="I3" s="539"/>
      <c r="J3" s="540"/>
      <c r="K3" s="542"/>
      <c r="L3" s="542"/>
      <c r="M3" s="511"/>
      <c r="N3" s="512"/>
      <c r="O3" s="512"/>
      <c r="P3" s="512"/>
      <c r="Q3" s="512"/>
      <c r="R3" s="513"/>
      <c r="S3" s="517"/>
      <c r="T3" s="518"/>
      <c r="U3" s="518"/>
      <c r="V3" s="519"/>
      <c r="W3" s="274"/>
      <c r="X3" s="274"/>
    </row>
    <row r="4" spans="2:33" ht="30.75" customHeight="1" thickBot="1" x14ac:dyDescent="0.3">
      <c r="B4" s="586" t="s">
        <v>17</v>
      </c>
      <c r="C4" s="588" t="s">
        <v>3</v>
      </c>
      <c r="D4" s="588" t="s">
        <v>4</v>
      </c>
      <c r="E4" s="590" t="s">
        <v>5</v>
      </c>
      <c r="F4" s="593"/>
      <c r="G4" s="544" t="s">
        <v>25</v>
      </c>
      <c r="H4" s="545"/>
      <c r="I4" s="544" t="s">
        <v>5</v>
      </c>
      <c r="J4" s="545"/>
      <c r="K4" s="542"/>
      <c r="L4" s="542"/>
      <c r="M4" s="44" t="s">
        <v>186</v>
      </c>
      <c r="N4" s="44" t="s">
        <v>187</v>
      </c>
      <c r="O4" s="45" t="s">
        <v>22</v>
      </c>
      <c r="P4" s="46" t="s">
        <v>23</v>
      </c>
      <c r="Q4" s="45" t="s">
        <v>188</v>
      </c>
      <c r="R4" s="46" t="s">
        <v>189</v>
      </c>
      <c r="S4" s="524" t="s">
        <v>6</v>
      </c>
      <c r="T4" s="520" t="s">
        <v>7</v>
      </c>
      <c r="U4" s="520" t="s">
        <v>8</v>
      </c>
      <c r="V4" s="522" t="s">
        <v>9</v>
      </c>
      <c r="W4" s="274"/>
      <c r="X4" s="274"/>
    </row>
    <row r="5" spans="2:33" ht="36.75" customHeight="1" thickBot="1" x14ac:dyDescent="0.3">
      <c r="B5" s="587"/>
      <c r="C5" s="589"/>
      <c r="D5" s="589"/>
      <c r="E5" s="591"/>
      <c r="F5" s="594"/>
      <c r="G5" s="265" t="s">
        <v>21</v>
      </c>
      <c r="H5" s="272" t="s">
        <v>26</v>
      </c>
      <c r="I5" s="266" t="s">
        <v>21</v>
      </c>
      <c r="J5" s="271" t="s">
        <v>26</v>
      </c>
      <c r="K5" s="543"/>
      <c r="L5" s="543"/>
      <c r="M5" s="20" t="s">
        <v>15</v>
      </c>
      <c r="N5" s="164" t="s">
        <v>15</v>
      </c>
      <c r="O5" s="21" t="s">
        <v>15</v>
      </c>
      <c r="P5" s="21" t="s">
        <v>15</v>
      </c>
      <c r="Q5" s="21" t="s">
        <v>15</v>
      </c>
      <c r="R5" s="21" t="s">
        <v>15</v>
      </c>
      <c r="S5" s="525"/>
      <c r="T5" s="521"/>
      <c r="U5" s="521"/>
      <c r="V5" s="523"/>
      <c r="W5" s="278" t="s">
        <v>225</v>
      </c>
      <c r="X5" s="462" t="s">
        <v>222</v>
      </c>
      <c r="Y5" s="463" t="s">
        <v>250</v>
      </c>
      <c r="Z5" s="515" t="s">
        <v>44</v>
      </c>
      <c r="AA5" s="515"/>
      <c r="AB5" s="516"/>
      <c r="AD5" s="557" t="s">
        <v>184</v>
      </c>
      <c r="AE5" s="558"/>
      <c r="AF5" s="558"/>
      <c r="AG5" s="559"/>
    </row>
    <row r="6" spans="2:33" ht="14.25" customHeight="1" thickBot="1" x14ac:dyDescent="0.3">
      <c r="B6" s="188">
        <v>1</v>
      </c>
      <c r="C6" s="179"/>
      <c r="D6" s="180"/>
      <c r="E6" s="165"/>
      <c r="F6" s="416"/>
      <c r="G6" s="412"/>
      <c r="H6" s="166"/>
      <c r="I6" s="166"/>
      <c r="J6" s="166"/>
      <c r="K6" s="167"/>
      <c r="L6" s="170"/>
      <c r="M6" s="167"/>
      <c r="N6" s="168"/>
      <c r="O6" s="168"/>
      <c r="P6" s="168"/>
      <c r="Q6" s="168"/>
      <c r="R6" s="170"/>
      <c r="S6" s="181"/>
      <c r="T6" s="168"/>
      <c r="U6" s="169"/>
      <c r="V6" s="169"/>
      <c r="W6" s="446"/>
      <c r="X6" s="448"/>
      <c r="Y6" s="452"/>
      <c r="Z6" s="555"/>
      <c r="AA6" s="555"/>
      <c r="AB6" s="556"/>
      <c r="AD6" s="544" t="s">
        <v>25</v>
      </c>
      <c r="AE6" s="545"/>
      <c r="AF6" s="544" t="s">
        <v>5</v>
      </c>
      <c r="AG6" s="545"/>
    </row>
    <row r="7" spans="2:33" ht="14.25" customHeight="1" x14ac:dyDescent="0.25">
      <c r="B7" s="189">
        <v>2</v>
      </c>
      <c r="C7" s="182"/>
      <c r="D7" s="174"/>
      <c r="E7" s="171"/>
      <c r="F7" s="417"/>
      <c r="G7" s="413"/>
      <c r="H7" s="173"/>
      <c r="I7" s="173"/>
      <c r="J7" s="173"/>
      <c r="K7" s="172"/>
      <c r="L7" s="173"/>
      <c r="M7" s="172"/>
      <c r="N7" s="174"/>
      <c r="O7" s="174"/>
      <c r="P7" s="174"/>
      <c r="Q7" s="174"/>
      <c r="R7" s="173"/>
      <c r="S7" s="182"/>
      <c r="T7" s="174"/>
      <c r="U7" s="171"/>
      <c r="V7" s="171"/>
      <c r="W7" s="417"/>
      <c r="X7" s="449"/>
      <c r="Y7" s="454"/>
      <c r="Z7" s="486" t="s">
        <v>6</v>
      </c>
      <c r="AA7" s="487"/>
      <c r="AB7" s="56"/>
      <c r="AD7" s="493" t="s">
        <v>21</v>
      </c>
      <c r="AE7" s="560" t="s">
        <v>26</v>
      </c>
      <c r="AF7" s="493" t="s">
        <v>21</v>
      </c>
      <c r="AG7" s="560" t="s">
        <v>26</v>
      </c>
    </row>
    <row r="8" spans="2:33" ht="14.25" customHeight="1" thickBot="1" x14ac:dyDescent="0.3">
      <c r="B8" s="190">
        <v>3</v>
      </c>
      <c r="C8" s="183"/>
      <c r="D8" s="178"/>
      <c r="E8" s="175"/>
      <c r="F8" s="418"/>
      <c r="G8" s="414"/>
      <c r="H8" s="177"/>
      <c r="I8" s="177"/>
      <c r="J8" s="177"/>
      <c r="K8" s="176"/>
      <c r="L8" s="177"/>
      <c r="M8" s="176"/>
      <c r="N8" s="178"/>
      <c r="O8" s="178"/>
      <c r="P8" s="178"/>
      <c r="Q8" s="178"/>
      <c r="R8" s="177"/>
      <c r="S8" s="183"/>
      <c r="T8" s="178"/>
      <c r="U8" s="175"/>
      <c r="V8" s="175"/>
      <c r="W8" s="418"/>
      <c r="X8" s="450"/>
      <c r="Y8" s="452"/>
      <c r="Z8" s="562" t="s">
        <v>7</v>
      </c>
      <c r="AA8" s="563"/>
      <c r="AB8" s="56"/>
      <c r="AD8" s="494"/>
      <c r="AE8" s="561"/>
      <c r="AF8" s="494"/>
      <c r="AG8" s="561"/>
    </row>
    <row r="9" spans="2:33" ht="14.25" customHeight="1" thickBot="1" x14ac:dyDescent="0.3">
      <c r="B9" s="189">
        <v>4</v>
      </c>
      <c r="C9" s="182"/>
      <c r="D9" s="174"/>
      <c r="E9" s="171"/>
      <c r="F9" s="417"/>
      <c r="G9" s="413"/>
      <c r="H9" s="173"/>
      <c r="I9" s="173"/>
      <c r="J9" s="173"/>
      <c r="K9" s="172"/>
      <c r="L9" s="173"/>
      <c r="M9" s="172"/>
      <c r="N9" s="174"/>
      <c r="O9" s="174"/>
      <c r="P9" s="174"/>
      <c r="Q9" s="174"/>
      <c r="R9" s="173"/>
      <c r="S9" s="182"/>
      <c r="T9" s="174"/>
      <c r="U9" s="171"/>
      <c r="V9" s="171"/>
      <c r="W9" s="417"/>
      <c r="X9" s="449"/>
      <c r="Y9" s="454"/>
      <c r="Z9" s="486" t="s">
        <v>8</v>
      </c>
      <c r="AA9" s="487"/>
      <c r="AB9" s="56"/>
      <c r="AD9" s="273">
        <f>COUNTIFS(G6:G35,"&gt;4")</f>
        <v>0</v>
      </c>
      <c r="AE9" s="273">
        <f>COUNTIFS(H6:H35,"&gt;4")</f>
        <v>0</v>
      </c>
      <c r="AF9" s="273">
        <f>COUNTIFS(I6:I35,"&gt;4")</f>
        <v>0</v>
      </c>
      <c r="AG9" s="273">
        <f>COUNTIFS(J6:J35,"&gt;4")</f>
        <v>0</v>
      </c>
    </row>
    <row r="10" spans="2:33" ht="14.25" customHeight="1" thickBot="1" x14ac:dyDescent="0.3">
      <c r="B10" s="190">
        <v>5</v>
      </c>
      <c r="C10" s="183"/>
      <c r="D10" s="178"/>
      <c r="E10" s="175"/>
      <c r="F10" s="418"/>
      <c r="G10" s="414"/>
      <c r="H10" s="177"/>
      <c r="I10" s="177"/>
      <c r="J10" s="177"/>
      <c r="K10" s="176"/>
      <c r="L10" s="177"/>
      <c r="M10" s="176"/>
      <c r="N10" s="178"/>
      <c r="O10" s="178"/>
      <c r="P10" s="178"/>
      <c r="Q10" s="178"/>
      <c r="R10" s="177"/>
      <c r="S10" s="183"/>
      <c r="T10" s="178"/>
      <c r="U10" s="175"/>
      <c r="V10" s="175"/>
      <c r="W10" s="418"/>
      <c r="X10" s="450"/>
      <c r="Y10" s="452"/>
      <c r="Z10" s="488" t="s">
        <v>9</v>
      </c>
      <c r="AA10" s="489"/>
      <c r="AB10" s="57"/>
      <c r="AD10" s="490" t="s">
        <v>185</v>
      </c>
      <c r="AE10" s="491"/>
      <c r="AF10" s="492"/>
      <c r="AG10" s="273">
        <f>AD9+AE9+AF9+AG9</f>
        <v>0</v>
      </c>
    </row>
    <row r="11" spans="2:33" ht="14.25" customHeight="1" x14ac:dyDescent="0.25">
      <c r="B11" s="189">
        <v>6</v>
      </c>
      <c r="C11" s="182"/>
      <c r="D11" s="174"/>
      <c r="E11" s="171"/>
      <c r="F11" s="417"/>
      <c r="G11" s="413"/>
      <c r="H11" s="173"/>
      <c r="I11" s="173"/>
      <c r="J11" s="173"/>
      <c r="K11" s="172"/>
      <c r="L11" s="173"/>
      <c r="M11" s="172"/>
      <c r="N11" s="174"/>
      <c r="O11" s="174"/>
      <c r="P11" s="174"/>
      <c r="Q11" s="174"/>
      <c r="R11" s="173"/>
      <c r="S11" s="182"/>
      <c r="T11" s="174"/>
      <c r="U11" s="171"/>
      <c r="V11" s="171"/>
      <c r="W11" s="417"/>
      <c r="X11" s="449"/>
      <c r="Y11" s="454"/>
    </row>
    <row r="12" spans="2:33" ht="14.25" customHeight="1" thickBot="1" x14ac:dyDescent="0.3">
      <c r="B12" s="190">
        <v>7</v>
      </c>
      <c r="C12" s="183"/>
      <c r="D12" s="178"/>
      <c r="E12" s="175"/>
      <c r="F12" s="418"/>
      <c r="G12" s="414"/>
      <c r="H12" s="177"/>
      <c r="I12" s="177"/>
      <c r="J12" s="177"/>
      <c r="K12" s="176"/>
      <c r="L12" s="177"/>
      <c r="M12" s="176"/>
      <c r="N12" s="178"/>
      <c r="O12" s="178"/>
      <c r="P12" s="178"/>
      <c r="Q12" s="178"/>
      <c r="R12" s="177"/>
      <c r="S12" s="183"/>
      <c r="T12" s="178"/>
      <c r="U12" s="175"/>
      <c r="V12" s="175"/>
      <c r="W12" s="418"/>
      <c r="X12" s="450"/>
      <c r="Y12" s="452"/>
    </row>
    <row r="13" spans="2:33" ht="14.25" customHeight="1" x14ac:dyDescent="0.25">
      <c r="B13" s="189">
        <v>8</v>
      </c>
      <c r="C13" s="182"/>
      <c r="D13" s="174"/>
      <c r="E13" s="171"/>
      <c r="F13" s="417"/>
      <c r="G13" s="413"/>
      <c r="H13" s="173"/>
      <c r="I13" s="173"/>
      <c r="J13" s="173"/>
      <c r="K13" s="172"/>
      <c r="L13" s="173"/>
      <c r="M13" s="172"/>
      <c r="N13" s="174"/>
      <c r="O13" s="174"/>
      <c r="P13" s="174"/>
      <c r="Q13" s="174"/>
      <c r="R13" s="173"/>
      <c r="S13" s="182"/>
      <c r="T13" s="174"/>
      <c r="U13" s="171"/>
      <c r="V13" s="171"/>
      <c r="W13" s="417"/>
      <c r="X13" s="449"/>
      <c r="Y13" s="454"/>
      <c r="Z13" s="549" t="s">
        <v>128</v>
      </c>
      <c r="AA13" s="550"/>
      <c r="AB13" s="550"/>
      <c r="AC13" s="551"/>
    </row>
    <row r="14" spans="2:33" ht="14.25" customHeight="1" x14ac:dyDescent="0.25">
      <c r="B14" s="190">
        <v>9</v>
      </c>
      <c r="C14" s="183"/>
      <c r="D14" s="178"/>
      <c r="E14" s="175"/>
      <c r="F14" s="418"/>
      <c r="G14" s="414"/>
      <c r="H14" s="177"/>
      <c r="I14" s="177"/>
      <c r="J14" s="177"/>
      <c r="K14" s="176"/>
      <c r="L14" s="177"/>
      <c r="M14" s="176"/>
      <c r="N14" s="178"/>
      <c r="O14" s="178"/>
      <c r="P14" s="178"/>
      <c r="Q14" s="178"/>
      <c r="R14" s="177"/>
      <c r="S14" s="183"/>
      <c r="T14" s="178"/>
      <c r="U14" s="175"/>
      <c r="V14" s="175"/>
      <c r="W14" s="418"/>
      <c r="X14" s="450"/>
      <c r="Y14" s="452"/>
      <c r="Z14" s="552" t="s">
        <v>129</v>
      </c>
      <c r="AA14" s="553"/>
      <c r="AB14" s="553"/>
      <c r="AC14" s="163">
        <f>C36+D36+E36+F36+G36+H36+I36+J36</f>
        <v>0</v>
      </c>
    </row>
    <row r="15" spans="2:33" ht="14.25" customHeight="1" x14ac:dyDescent="0.25">
      <c r="B15" s="189">
        <v>10</v>
      </c>
      <c r="C15" s="182"/>
      <c r="D15" s="174"/>
      <c r="E15" s="171"/>
      <c r="F15" s="417"/>
      <c r="G15" s="413"/>
      <c r="H15" s="173"/>
      <c r="I15" s="173"/>
      <c r="J15" s="173"/>
      <c r="K15" s="172"/>
      <c r="L15" s="173"/>
      <c r="M15" s="172"/>
      <c r="N15" s="174"/>
      <c r="O15" s="174"/>
      <c r="P15" s="174"/>
      <c r="Q15" s="174"/>
      <c r="R15" s="173"/>
      <c r="S15" s="182"/>
      <c r="T15" s="174"/>
      <c r="U15" s="171"/>
      <c r="V15" s="171"/>
      <c r="W15" s="417"/>
      <c r="X15" s="449"/>
      <c r="Y15" s="454"/>
      <c r="Z15" s="552" t="s">
        <v>130</v>
      </c>
      <c r="AA15" s="553"/>
      <c r="AB15" s="553"/>
      <c r="AC15" s="163">
        <f>H38</f>
        <v>0</v>
      </c>
    </row>
    <row r="16" spans="2:33" ht="14.25" customHeight="1" x14ac:dyDescent="0.25">
      <c r="B16" s="190">
        <v>11</v>
      </c>
      <c r="C16" s="183"/>
      <c r="D16" s="178"/>
      <c r="E16" s="175"/>
      <c r="F16" s="418"/>
      <c r="G16" s="414"/>
      <c r="H16" s="177"/>
      <c r="I16" s="177"/>
      <c r="J16" s="177"/>
      <c r="K16" s="176"/>
      <c r="L16" s="177"/>
      <c r="M16" s="176"/>
      <c r="N16" s="178"/>
      <c r="O16" s="178"/>
      <c r="P16" s="178"/>
      <c r="Q16" s="178"/>
      <c r="R16" s="177"/>
      <c r="S16" s="183"/>
      <c r="T16" s="178"/>
      <c r="U16" s="175"/>
      <c r="V16" s="175"/>
      <c r="W16" s="418"/>
      <c r="X16" s="450"/>
      <c r="Y16" s="452"/>
      <c r="Z16" s="552" t="s">
        <v>99</v>
      </c>
      <c r="AA16" s="553"/>
      <c r="AB16" s="553"/>
      <c r="AC16" s="163">
        <f>W44</f>
        <v>0</v>
      </c>
    </row>
    <row r="17" spans="2:29" ht="14.25" customHeight="1" x14ac:dyDescent="0.25">
      <c r="B17" s="189">
        <v>12</v>
      </c>
      <c r="C17" s="182"/>
      <c r="D17" s="174"/>
      <c r="E17" s="171"/>
      <c r="F17" s="417"/>
      <c r="G17" s="413"/>
      <c r="H17" s="173"/>
      <c r="I17" s="173"/>
      <c r="J17" s="173"/>
      <c r="K17" s="172"/>
      <c r="L17" s="173"/>
      <c r="M17" s="172"/>
      <c r="N17" s="174"/>
      <c r="O17" s="174"/>
      <c r="P17" s="174"/>
      <c r="Q17" s="174"/>
      <c r="R17" s="173"/>
      <c r="S17" s="182"/>
      <c r="T17" s="174"/>
      <c r="U17" s="171"/>
      <c r="V17" s="171"/>
      <c r="W17" s="417"/>
      <c r="X17" s="449"/>
      <c r="Y17" s="454"/>
      <c r="Z17" s="554" t="s">
        <v>192</v>
      </c>
      <c r="AA17" s="554"/>
      <c r="AB17" s="552"/>
      <c r="AC17" s="163">
        <f>AC45</f>
        <v>0</v>
      </c>
    </row>
    <row r="18" spans="2:29" ht="14.25" customHeight="1" thickBot="1" x14ac:dyDescent="0.3">
      <c r="B18" s="190">
        <v>13</v>
      </c>
      <c r="C18" s="183"/>
      <c r="D18" s="178"/>
      <c r="E18" s="175"/>
      <c r="F18" s="418"/>
      <c r="G18" s="414"/>
      <c r="H18" s="177"/>
      <c r="I18" s="177"/>
      <c r="J18" s="177"/>
      <c r="K18" s="176"/>
      <c r="L18" s="177"/>
      <c r="M18" s="176"/>
      <c r="N18" s="178"/>
      <c r="O18" s="178"/>
      <c r="P18" s="178"/>
      <c r="Q18" s="178"/>
      <c r="R18" s="177"/>
      <c r="S18" s="183"/>
      <c r="T18" s="178"/>
      <c r="U18" s="175"/>
      <c r="V18" s="175"/>
      <c r="W18" s="418"/>
      <c r="X18" s="450"/>
      <c r="Y18" s="452"/>
      <c r="Z18" s="497" t="s">
        <v>48</v>
      </c>
      <c r="AA18" s="498"/>
      <c r="AB18" s="498"/>
      <c r="AC18" s="162">
        <f>AC14+AC15+AC16+AC17</f>
        <v>0</v>
      </c>
    </row>
    <row r="19" spans="2:29" ht="14.25" customHeight="1" x14ac:dyDescent="0.25">
      <c r="B19" s="189">
        <v>14</v>
      </c>
      <c r="C19" s="182"/>
      <c r="D19" s="174"/>
      <c r="E19" s="171"/>
      <c r="F19" s="417"/>
      <c r="G19" s="413"/>
      <c r="H19" s="173"/>
      <c r="I19" s="173"/>
      <c r="J19" s="173"/>
      <c r="K19" s="172"/>
      <c r="L19" s="173"/>
      <c r="M19" s="172"/>
      <c r="N19" s="174"/>
      <c r="O19" s="174"/>
      <c r="P19" s="174"/>
      <c r="Q19" s="174"/>
      <c r="R19" s="173"/>
      <c r="S19" s="182"/>
      <c r="T19" s="174"/>
      <c r="U19" s="171"/>
      <c r="V19" s="171"/>
      <c r="W19" s="417"/>
      <c r="X19" s="449"/>
      <c r="Y19" s="454"/>
    </row>
    <row r="20" spans="2:29" ht="14.25" customHeight="1" thickBot="1" x14ac:dyDescent="0.3">
      <c r="B20" s="190">
        <v>15</v>
      </c>
      <c r="C20" s="183"/>
      <c r="D20" s="178"/>
      <c r="E20" s="175"/>
      <c r="F20" s="418"/>
      <c r="G20" s="414"/>
      <c r="H20" s="177"/>
      <c r="I20" s="177"/>
      <c r="J20" s="177"/>
      <c r="K20" s="176"/>
      <c r="L20" s="177"/>
      <c r="M20" s="176"/>
      <c r="N20" s="178"/>
      <c r="O20" s="178"/>
      <c r="P20" s="178"/>
      <c r="Q20" s="178"/>
      <c r="R20" s="177"/>
      <c r="S20" s="183"/>
      <c r="T20" s="178"/>
      <c r="U20" s="175"/>
      <c r="V20" s="175"/>
      <c r="W20" s="418"/>
      <c r="X20" s="450"/>
      <c r="Y20" s="452"/>
    </row>
    <row r="21" spans="2:29" ht="14.25" customHeight="1" x14ac:dyDescent="0.25">
      <c r="B21" s="189">
        <v>16</v>
      </c>
      <c r="C21" s="182"/>
      <c r="D21" s="174"/>
      <c r="E21" s="171"/>
      <c r="F21" s="417"/>
      <c r="G21" s="413"/>
      <c r="H21" s="173"/>
      <c r="I21" s="173"/>
      <c r="J21" s="173"/>
      <c r="K21" s="172"/>
      <c r="L21" s="173"/>
      <c r="M21" s="172"/>
      <c r="N21" s="174"/>
      <c r="O21" s="174"/>
      <c r="P21" s="174"/>
      <c r="Q21" s="174"/>
      <c r="R21" s="173"/>
      <c r="S21" s="182"/>
      <c r="T21" s="174"/>
      <c r="U21" s="171"/>
      <c r="V21" s="171"/>
      <c r="W21" s="417"/>
      <c r="X21" s="449"/>
      <c r="Y21" s="454"/>
      <c r="Z21" s="499" t="s">
        <v>131</v>
      </c>
      <c r="AA21" s="500"/>
      <c r="AB21" s="500"/>
      <c r="AC21" s="501"/>
    </row>
    <row r="22" spans="2:29" ht="14.25" customHeight="1" x14ac:dyDescent="0.25">
      <c r="B22" s="190">
        <v>17</v>
      </c>
      <c r="C22" s="183"/>
      <c r="D22" s="178"/>
      <c r="E22" s="175"/>
      <c r="F22" s="418"/>
      <c r="G22" s="414"/>
      <c r="H22" s="177"/>
      <c r="I22" s="177"/>
      <c r="J22" s="177"/>
      <c r="K22" s="176"/>
      <c r="L22" s="177"/>
      <c r="M22" s="176"/>
      <c r="N22" s="178"/>
      <c r="O22" s="178"/>
      <c r="P22" s="178"/>
      <c r="Q22" s="178"/>
      <c r="R22" s="177"/>
      <c r="S22" s="183"/>
      <c r="T22" s="178"/>
      <c r="U22" s="175"/>
      <c r="V22" s="175"/>
      <c r="W22" s="418"/>
      <c r="X22" s="450"/>
      <c r="Y22" s="452"/>
      <c r="Z22" s="495" t="s">
        <v>133</v>
      </c>
      <c r="AA22" s="496"/>
      <c r="AB22" s="496"/>
      <c r="AC22" s="163">
        <f>M36+N36+O36+P36+Q36+R36</f>
        <v>0</v>
      </c>
    </row>
    <row r="23" spans="2:29" ht="14.25" customHeight="1" x14ac:dyDescent="0.25">
      <c r="B23" s="189">
        <v>18</v>
      </c>
      <c r="C23" s="182"/>
      <c r="D23" s="174"/>
      <c r="E23" s="171"/>
      <c r="F23" s="417"/>
      <c r="G23" s="413"/>
      <c r="H23" s="173"/>
      <c r="I23" s="173"/>
      <c r="J23" s="173"/>
      <c r="K23" s="172"/>
      <c r="L23" s="173"/>
      <c r="M23" s="172"/>
      <c r="N23" s="174"/>
      <c r="O23" s="174"/>
      <c r="P23" s="174"/>
      <c r="Q23" s="174"/>
      <c r="R23" s="173"/>
      <c r="S23" s="182"/>
      <c r="T23" s="174"/>
      <c r="U23" s="171"/>
      <c r="V23" s="171"/>
      <c r="W23" s="417"/>
      <c r="X23" s="449"/>
      <c r="Y23" s="454"/>
      <c r="Z23" s="495" t="s">
        <v>132</v>
      </c>
      <c r="AA23" s="496"/>
      <c r="AB23" s="496"/>
      <c r="AC23" s="163">
        <f>S36+T36+U36+V36</f>
        <v>0</v>
      </c>
    </row>
    <row r="24" spans="2:29" ht="14.25" customHeight="1" x14ac:dyDescent="0.25">
      <c r="B24" s="190">
        <v>19</v>
      </c>
      <c r="C24" s="183"/>
      <c r="D24" s="178"/>
      <c r="E24" s="175"/>
      <c r="F24" s="418"/>
      <c r="G24" s="414"/>
      <c r="H24" s="177"/>
      <c r="I24" s="177"/>
      <c r="J24" s="177"/>
      <c r="K24" s="176"/>
      <c r="L24" s="177"/>
      <c r="M24" s="176"/>
      <c r="N24" s="178"/>
      <c r="O24" s="178"/>
      <c r="P24" s="178"/>
      <c r="Q24" s="178"/>
      <c r="R24" s="177"/>
      <c r="S24" s="183"/>
      <c r="T24" s="178"/>
      <c r="U24" s="175"/>
      <c r="V24" s="175"/>
      <c r="W24" s="418"/>
      <c r="X24" s="450"/>
      <c r="Y24" s="452"/>
      <c r="Z24" s="546" t="s">
        <v>134</v>
      </c>
      <c r="AA24" s="546"/>
      <c r="AB24" s="495"/>
      <c r="AC24" s="163">
        <f>G61+H61</f>
        <v>0</v>
      </c>
    </row>
    <row r="25" spans="2:29" ht="14.25" customHeight="1" x14ac:dyDescent="0.25">
      <c r="B25" s="189">
        <v>20</v>
      </c>
      <c r="C25" s="182"/>
      <c r="D25" s="174"/>
      <c r="E25" s="171"/>
      <c r="F25" s="417"/>
      <c r="G25" s="413"/>
      <c r="H25" s="173"/>
      <c r="I25" s="173"/>
      <c r="J25" s="173"/>
      <c r="K25" s="172"/>
      <c r="L25" s="173"/>
      <c r="M25" s="172"/>
      <c r="N25" s="174"/>
      <c r="O25" s="174"/>
      <c r="P25" s="174"/>
      <c r="Q25" s="174"/>
      <c r="R25" s="173"/>
      <c r="S25" s="182"/>
      <c r="T25" s="174"/>
      <c r="U25" s="171"/>
      <c r="V25" s="171"/>
      <c r="W25" s="417"/>
      <c r="X25" s="449"/>
      <c r="Y25" s="454"/>
      <c r="Z25" s="546" t="s">
        <v>135</v>
      </c>
      <c r="AA25" s="546"/>
      <c r="AB25" s="495"/>
      <c r="AC25" s="163">
        <f>W44</f>
        <v>0</v>
      </c>
    </row>
    <row r="26" spans="2:29" ht="14.25" customHeight="1" thickBot="1" x14ac:dyDescent="0.3">
      <c r="B26" s="190">
        <v>21</v>
      </c>
      <c r="C26" s="183"/>
      <c r="D26" s="178"/>
      <c r="E26" s="175"/>
      <c r="F26" s="418"/>
      <c r="G26" s="414"/>
      <c r="H26" s="177"/>
      <c r="I26" s="177"/>
      <c r="J26" s="177"/>
      <c r="K26" s="176"/>
      <c r="L26" s="177"/>
      <c r="M26" s="176"/>
      <c r="N26" s="178"/>
      <c r="O26" s="178"/>
      <c r="P26" s="178"/>
      <c r="Q26" s="178"/>
      <c r="R26" s="177"/>
      <c r="S26" s="183"/>
      <c r="T26" s="178"/>
      <c r="U26" s="175"/>
      <c r="V26" s="175"/>
      <c r="W26" s="418"/>
      <c r="X26" s="450"/>
      <c r="Y26" s="452"/>
      <c r="Z26" s="547" t="s">
        <v>48</v>
      </c>
      <c r="AA26" s="548"/>
      <c r="AB26" s="548"/>
      <c r="AC26" s="162">
        <f>AC22+AC23+AC24+AC25</f>
        <v>0</v>
      </c>
    </row>
    <row r="27" spans="2:29" ht="14.25" customHeight="1" x14ac:dyDescent="0.25">
      <c r="B27" s="189">
        <v>22</v>
      </c>
      <c r="C27" s="182"/>
      <c r="D27" s="174"/>
      <c r="E27" s="171"/>
      <c r="F27" s="417"/>
      <c r="G27" s="413"/>
      <c r="H27" s="173"/>
      <c r="I27" s="173"/>
      <c r="J27" s="173"/>
      <c r="K27" s="172"/>
      <c r="L27" s="173"/>
      <c r="M27" s="172"/>
      <c r="N27" s="174"/>
      <c r="O27" s="174"/>
      <c r="P27" s="174"/>
      <c r="Q27" s="174"/>
      <c r="R27" s="173"/>
      <c r="S27" s="182"/>
      <c r="T27" s="174"/>
      <c r="U27" s="171"/>
      <c r="V27" s="171"/>
      <c r="W27" s="417"/>
      <c r="X27" s="449"/>
      <c r="Y27" s="454"/>
    </row>
    <row r="28" spans="2:29" ht="14.25" customHeight="1" x14ac:dyDescent="0.25">
      <c r="B28" s="190">
        <v>23</v>
      </c>
      <c r="C28" s="183"/>
      <c r="D28" s="178"/>
      <c r="E28" s="175"/>
      <c r="F28" s="418"/>
      <c r="G28" s="414"/>
      <c r="H28" s="177"/>
      <c r="I28" s="177"/>
      <c r="J28" s="177"/>
      <c r="K28" s="176"/>
      <c r="L28" s="177"/>
      <c r="M28" s="176"/>
      <c r="N28" s="178"/>
      <c r="O28" s="178"/>
      <c r="P28" s="178"/>
      <c r="Q28" s="178"/>
      <c r="R28" s="177"/>
      <c r="S28" s="183"/>
      <c r="T28" s="178"/>
      <c r="U28" s="175"/>
      <c r="V28" s="175"/>
      <c r="W28" s="418"/>
      <c r="X28" s="450"/>
      <c r="Y28" s="452"/>
    </row>
    <row r="29" spans="2:29" ht="14.25" customHeight="1" x14ac:dyDescent="0.25">
      <c r="B29" s="189">
        <v>24</v>
      </c>
      <c r="C29" s="368"/>
      <c r="D29" s="369"/>
      <c r="E29" s="370"/>
      <c r="F29" s="419"/>
      <c r="G29" s="415"/>
      <c r="H29" s="371"/>
      <c r="I29" s="371"/>
      <c r="J29" s="371"/>
      <c r="K29" s="372"/>
      <c r="L29" s="371"/>
      <c r="M29" s="372"/>
      <c r="N29" s="369"/>
      <c r="O29" s="369"/>
      <c r="P29" s="369"/>
      <c r="Q29" s="369"/>
      <c r="R29" s="371"/>
      <c r="S29" s="182"/>
      <c r="T29" s="174"/>
      <c r="U29" s="171"/>
      <c r="V29" s="171"/>
      <c r="W29" s="417"/>
      <c r="X29" s="449"/>
      <c r="Y29" s="454"/>
    </row>
    <row r="30" spans="2:29" ht="14.25" customHeight="1" x14ac:dyDescent="0.25">
      <c r="B30" s="190">
        <v>25</v>
      </c>
      <c r="C30" s="183"/>
      <c r="D30" s="178"/>
      <c r="E30" s="175"/>
      <c r="F30" s="418"/>
      <c r="G30" s="414"/>
      <c r="H30" s="177"/>
      <c r="I30" s="177"/>
      <c r="J30" s="177"/>
      <c r="K30" s="176"/>
      <c r="L30" s="177"/>
      <c r="M30" s="176"/>
      <c r="N30" s="178"/>
      <c r="O30" s="178"/>
      <c r="P30" s="178"/>
      <c r="Q30" s="178"/>
      <c r="R30" s="177"/>
      <c r="S30" s="183"/>
      <c r="T30" s="178"/>
      <c r="U30" s="175"/>
      <c r="V30" s="175"/>
      <c r="W30" s="418"/>
      <c r="X30" s="450"/>
      <c r="Y30" s="452"/>
    </row>
    <row r="31" spans="2:29" ht="14.25" customHeight="1" x14ac:dyDescent="0.25">
      <c r="B31" s="189">
        <v>26</v>
      </c>
      <c r="C31" s="368"/>
      <c r="D31" s="369"/>
      <c r="E31" s="370"/>
      <c r="F31" s="419"/>
      <c r="G31" s="415"/>
      <c r="H31" s="371"/>
      <c r="I31" s="371"/>
      <c r="J31" s="371"/>
      <c r="K31" s="372"/>
      <c r="L31" s="371"/>
      <c r="M31" s="372"/>
      <c r="N31" s="369"/>
      <c r="O31" s="369"/>
      <c r="P31" s="369"/>
      <c r="Q31" s="369"/>
      <c r="R31" s="371"/>
      <c r="S31" s="182"/>
      <c r="T31" s="174"/>
      <c r="U31" s="171"/>
      <c r="V31" s="171"/>
      <c r="W31" s="417"/>
      <c r="X31" s="449"/>
      <c r="Y31" s="454"/>
    </row>
    <row r="32" spans="2:29" ht="14.25" customHeight="1" x14ac:dyDescent="0.25">
      <c r="B32" s="190">
        <v>27</v>
      </c>
      <c r="C32" s="183"/>
      <c r="D32" s="178"/>
      <c r="E32" s="175"/>
      <c r="F32" s="418"/>
      <c r="G32" s="414"/>
      <c r="H32" s="177"/>
      <c r="I32" s="177"/>
      <c r="J32" s="177"/>
      <c r="K32" s="176"/>
      <c r="L32" s="177"/>
      <c r="M32" s="176"/>
      <c r="N32" s="178"/>
      <c r="O32" s="178"/>
      <c r="P32" s="178"/>
      <c r="Q32" s="178"/>
      <c r="R32" s="177"/>
      <c r="S32" s="183"/>
      <c r="T32" s="178"/>
      <c r="U32" s="175"/>
      <c r="V32" s="175"/>
      <c r="W32" s="418"/>
      <c r="X32" s="450"/>
      <c r="Y32" s="452"/>
    </row>
    <row r="33" spans="2:36" ht="14.25" customHeight="1" x14ac:dyDescent="0.25">
      <c r="B33" s="189">
        <v>28</v>
      </c>
      <c r="C33" s="368"/>
      <c r="D33" s="369"/>
      <c r="E33" s="370"/>
      <c r="F33" s="419"/>
      <c r="G33" s="415"/>
      <c r="H33" s="371"/>
      <c r="I33" s="371"/>
      <c r="J33" s="371"/>
      <c r="K33" s="372"/>
      <c r="L33" s="371"/>
      <c r="M33" s="372"/>
      <c r="N33" s="369"/>
      <c r="O33" s="369"/>
      <c r="P33" s="369"/>
      <c r="Q33" s="369"/>
      <c r="R33" s="371"/>
      <c r="S33" s="182"/>
      <c r="T33" s="174"/>
      <c r="U33" s="171"/>
      <c r="V33" s="171"/>
      <c r="W33" s="417"/>
      <c r="X33" s="449"/>
      <c r="Y33" s="454"/>
    </row>
    <row r="34" spans="2:36" ht="14.25" customHeight="1" x14ac:dyDescent="0.25">
      <c r="B34" s="190">
        <v>29</v>
      </c>
      <c r="C34" s="183"/>
      <c r="D34" s="178"/>
      <c r="E34" s="175"/>
      <c r="F34" s="418"/>
      <c r="G34" s="414"/>
      <c r="H34" s="177"/>
      <c r="I34" s="177"/>
      <c r="J34" s="177"/>
      <c r="K34" s="176"/>
      <c r="L34" s="177"/>
      <c r="M34" s="176"/>
      <c r="N34" s="178"/>
      <c r="O34" s="178"/>
      <c r="P34" s="178"/>
      <c r="Q34" s="178"/>
      <c r="R34" s="177"/>
      <c r="S34" s="183"/>
      <c r="T34" s="178"/>
      <c r="U34" s="175"/>
      <c r="V34" s="175"/>
      <c r="W34" s="418"/>
      <c r="X34" s="450"/>
      <c r="Y34" s="452"/>
    </row>
    <row r="35" spans="2:36" ht="14.25" customHeight="1" thickBot="1" x14ac:dyDescent="0.3">
      <c r="B35" s="374">
        <v>30</v>
      </c>
      <c r="C35" s="368"/>
      <c r="D35" s="369"/>
      <c r="E35" s="370"/>
      <c r="F35" s="420"/>
      <c r="G35" s="415"/>
      <c r="H35" s="371"/>
      <c r="I35" s="371"/>
      <c r="J35" s="371"/>
      <c r="K35" s="372"/>
      <c r="L35" s="371"/>
      <c r="M35" s="372"/>
      <c r="N35" s="369"/>
      <c r="O35" s="369"/>
      <c r="P35" s="369"/>
      <c r="Q35" s="369"/>
      <c r="R35" s="371"/>
      <c r="S35" s="182"/>
      <c r="T35" s="174"/>
      <c r="U35" s="171"/>
      <c r="V35" s="171"/>
      <c r="W35" s="417"/>
      <c r="X35" s="449"/>
      <c r="Y35" s="454"/>
    </row>
    <row r="36" spans="2:36" ht="14.25" customHeight="1" thickBot="1" x14ac:dyDescent="0.3">
      <c r="C36" s="4">
        <f t="shared" ref="C36:V36" si="0">SUM(C6:C35)</f>
        <v>0</v>
      </c>
      <c r="D36" s="4">
        <f t="shared" si="0"/>
        <v>0</v>
      </c>
      <c r="E36" s="49">
        <f t="shared" si="0"/>
        <v>0</v>
      </c>
      <c r="F36" s="4">
        <f t="shared" si="0"/>
        <v>0</v>
      </c>
      <c r="G36" s="4">
        <f t="shared" si="0"/>
        <v>0</v>
      </c>
      <c r="H36" s="4">
        <f t="shared" si="0"/>
        <v>0</v>
      </c>
      <c r="I36" s="4">
        <f t="shared" si="0"/>
        <v>0</v>
      </c>
      <c r="J36" s="49">
        <f t="shared" si="0"/>
        <v>0</v>
      </c>
      <c r="K36" s="4">
        <f t="shared" si="0"/>
        <v>0</v>
      </c>
      <c r="L36" s="234">
        <f t="shared" si="0"/>
        <v>0</v>
      </c>
      <c r="M36" s="4">
        <f t="shared" si="0"/>
        <v>0</v>
      </c>
      <c r="N36" s="4">
        <f t="shared" si="0"/>
        <v>0</v>
      </c>
      <c r="O36" s="4">
        <f t="shared" si="0"/>
        <v>0</v>
      </c>
      <c r="P36" s="4">
        <f t="shared" si="0"/>
        <v>0</v>
      </c>
      <c r="Q36" s="4">
        <f t="shared" si="0"/>
        <v>0</v>
      </c>
      <c r="R36" s="4">
        <f t="shared" si="0"/>
        <v>0</v>
      </c>
      <c r="S36" s="4">
        <f t="shared" si="0"/>
        <v>0</v>
      </c>
      <c r="T36" s="4">
        <f t="shared" si="0"/>
        <v>0</v>
      </c>
      <c r="U36" s="4">
        <f t="shared" si="0"/>
        <v>0</v>
      </c>
      <c r="V36" s="373">
        <f t="shared" si="0"/>
        <v>0</v>
      </c>
      <c r="W36" s="447"/>
      <c r="X36" s="451"/>
      <c r="Y36" s="453"/>
    </row>
    <row r="37" spans="2:36" s="6" customFormat="1" ht="14.25" customHeight="1" thickBot="1" x14ac:dyDescent="0.3">
      <c r="B37" s="47"/>
      <c r="C37" s="2"/>
      <c r="D37" s="2"/>
      <c r="E37" s="5"/>
      <c r="F37" s="5"/>
      <c r="G37" s="5"/>
      <c r="H37" s="5"/>
      <c r="I37" s="5"/>
      <c r="J37" s="5"/>
      <c r="K37" s="5"/>
      <c r="L37" s="5"/>
      <c r="M37" s="3"/>
      <c r="N37" s="3"/>
      <c r="O37" s="7"/>
      <c r="P37" s="3"/>
      <c r="Q37" s="3"/>
      <c r="R37" s="3"/>
      <c r="S37" s="48"/>
      <c r="T37" s="48"/>
      <c r="U37" s="1"/>
      <c r="V37" s="5"/>
      <c r="W37" s="5"/>
      <c r="X37" s="5"/>
      <c r="Y37" s="7"/>
      <c r="Z37" s="5"/>
      <c r="AA37" s="1"/>
      <c r="AB37" s="5"/>
      <c r="AC37" s="5"/>
      <c r="AD37" s="5"/>
      <c r="AI37" s="461"/>
      <c r="AJ37" s="461"/>
    </row>
    <row r="38" spans="2:36" s="6" customFormat="1" ht="25.5" customHeight="1" thickBot="1" x14ac:dyDescent="0.3">
      <c r="B38" s="47"/>
      <c r="C38" s="529" t="s">
        <v>50</v>
      </c>
      <c r="D38" s="530"/>
      <c r="E38" s="530"/>
      <c r="F38" s="530"/>
      <c r="G38" s="531"/>
      <c r="H38" s="270">
        <f>C47+I44</f>
        <v>0</v>
      </c>
      <c r="I38" s="5"/>
      <c r="J38" s="5"/>
      <c r="K38" s="5"/>
      <c r="L38" s="5"/>
      <c r="M38" s="3"/>
      <c r="N38" s="3"/>
      <c r="O38" s="7"/>
      <c r="P38" s="5"/>
      <c r="Q38" s="5"/>
      <c r="R38" s="5"/>
      <c r="S38" s="5"/>
      <c r="T38" s="5"/>
      <c r="U38" s="5"/>
      <c r="V38" s="5"/>
      <c r="W38" s="5"/>
      <c r="X38" s="5"/>
      <c r="Y38" s="7"/>
      <c r="Z38" s="5"/>
      <c r="AA38" s="1"/>
      <c r="AB38" s="5"/>
      <c r="AC38" s="5"/>
      <c r="AD38" s="5"/>
      <c r="AI38" s="461"/>
      <c r="AJ38" s="461"/>
    </row>
    <row r="39" spans="2:36" s="11" customFormat="1" ht="57" customHeight="1" thickBot="1" x14ac:dyDescent="0.3">
      <c r="C39" s="573" t="s">
        <v>51</v>
      </c>
      <c r="D39" s="574"/>
      <c r="E39" s="574"/>
      <c r="F39" s="575"/>
      <c r="G39" s="502" t="s">
        <v>52</v>
      </c>
      <c r="H39" s="503"/>
      <c r="I39" s="504"/>
      <c r="S39" s="526" t="s">
        <v>46</v>
      </c>
      <c r="T39" s="527"/>
      <c r="U39" s="527"/>
      <c r="V39" s="527"/>
      <c r="W39" s="528"/>
      <c r="X39" s="1"/>
      <c r="Z39" s="473" t="s">
        <v>47</v>
      </c>
      <c r="AA39" s="474"/>
      <c r="AB39" s="474"/>
      <c r="AC39" s="475"/>
      <c r="AI39" s="423"/>
      <c r="AJ39" s="423"/>
    </row>
    <row r="40" spans="2:36" ht="18" customHeight="1" x14ac:dyDescent="0.25">
      <c r="C40" s="582"/>
      <c r="D40" s="583"/>
      <c r="E40" s="583"/>
      <c r="F40" s="584"/>
      <c r="G40" s="564" t="s">
        <v>43</v>
      </c>
      <c r="H40" s="565"/>
      <c r="I40" s="568"/>
      <c r="S40" s="476" t="s">
        <v>42</v>
      </c>
      <c r="T40" s="477"/>
      <c r="U40" s="477"/>
      <c r="V40" s="477"/>
      <c r="W40" s="364"/>
      <c r="Z40" s="478" t="s">
        <v>20</v>
      </c>
      <c r="AA40" s="479"/>
      <c r="AB40" s="480"/>
      <c r="AC40" s="484" t="s">
        <v>28</v>
      </c>
    </row>
    <row r="41" spans="2:36" ht="15.75" customHeight="1" x14ac:dyDescent="0.25">
      <c r="C41" s="582"/>
      <c r="D41" s="583"/>
      <c r="E41" s="583"/>
      <c r="F41" s="584"/>
      <c r="G41" s="566"/>
      <c r="H41" s="567"/>
      <c r="I41" s="568"/>
      <c r="S41" s="469" t="s">
        <v>12</v>
      </c>
      <c r="T41" s="470"/>
      <c r="U41" s="470"/>
      <c r="V41" s="470"/>
      <c r="W41" s="365"/>
      <c r="Z41" s="481"/>
      <c r="AA41" s="482"/>
      <c r="AB41" s="483"/>
      <c r="AC41" s="485"/>
    </row>
    <row r="42" spans="2:36" ht="18" customHeight="1" x14ac:dyDescent="0.25">
      <c r="C42" s="582"/>
      <c r="D42" s="583"/>
      <c r="E42" s="583"/>
      <c r="F42" s="584"/>
      <c r="G42" s="564" t="s">
        <v>49</v>
      </c>
      <c r="H42" s="565"/>
      <c r="I42" s="568"/>
      <c r="S42" s="469" t="s">
        <v>13</v>
      </c>
      <c r="T42" s="470"/>
      <c r="U42" s="470"/>
      <c r="V42" s="470"/>
      <c r="W42" s="366"/>
      <c r="Z42" s="466"/>
      <c r="AA42" s="467"/>
      <c r="AB42" s="468"/>
      <c r="AC42" s="58"/>
    </row>
    <row r="43" spans="2:36" ht="15.75" customHeight="1" x14ac:dyDescent="0.25">
      <c r="C43" s="582"/>
      <c r="D43" s="583"/>
      <c r="E43" s="583"/>
      <c r="F43" s="584"/>
      <c r="G43" s="566"/>
      <c r="H43" s="567"/>
      <c r="I43" s="568"/>
      <c r="S43" s="469" t="s">
        <v>14</v>
      </c>
      <c r="T43" s="470"/>
      <c r="U43" s="470"/>
      <c r="V43" s="470"/>
      <c r="W43" s="366"/>
      <c r="Z43" s="466"/>
      <c r="AA43" s="467"/>
      <c r="AB43" s="468"/>
      <c r="AC43" s="58"/>
    </row>
    <row r="44" spans="2:36" ht="14.25" customHeight="1" thickBot="1" x14ac:dyDescent="0.3">
      <c r="C44" s="582"/>
      <c r="D44" s="583"/>
      <c r="E44" s="583"/>
      <c r="F44" s="584"/>
      <c r="G44" s="267" t="s">
        <v>38</v>
      </c>
      <c r="H44" s="268"/>
      <c r="I44" s="50">
        <f>I40+I42</f>
        <v>0</v>
      </c>
      <c r="S44" s="471" t="s">
        <v>48</v>
      </c>
      <c r="T44" s="472"/>
      <c r="U44" s="472"/>
      <c r="V44" s="472"/>
      <c r="W44" s="367">
        <f>W40+W41+W42+W43</f>
        <v>0</v>
      </c>
      <c r="Z44" s="466"/>
      <c r="AA44" s="467"/>
      <c r="AB44" s="468"/>
      <c r="AC44" s="58"/>
    </row>
    <row r="45" spans="2:36" ht="14.25" customHeight="1" thickBot="1" x14ac:dyDescent="0.3">
      <c r="C45" s="582"/>
      <c r="D45" s="583"/>
      <c r="E45" s="583"/>
      <c r="F45" s="584"/>
      <c r="Z45" s="464" t="s">
        <v>38</v>
      </c>
      <c r="AA45" s="465"/>
      <c r="AB45" s="465"/>
      <c r="AC45" s="50">
        <f>SUM(AC42:AC44)</f>
        <v>0</v>
      </c>
    </row>
    <row r="46" spans="2:36" ht="14.25" customHeight="1" x14ac:dyDescent="0.25">
      <c r="C46" s="582"/>
      <c r="D46" s="583"/>
      <c r="E46" s="583"/>
      <c r="F46" s="584"/>
      <c r="G46" s="569" t="s">
        <v>32</v>
      </c>
      <c r="H46" s="585"/>
      <c r="I46" s="570"/>
      <c r="W46" s="6"/>
      <c r="X46" s="6"/>
    </row>
    <row r="47" spans="2:36" ht="14.25" customHeight="1" thickBot="1" x14ac:dyDescent="0.3">
      <c r="C47" s="576">
        <f>C40+C41+C42+C43+C44+C45+C46</f>
        <v>0</v>
      </c>
      <c r="D47" s="577"/>
      <c r="E47" s="577"/>
      <c r="F47" s="578"/>
      <c r="G47" s="579" t="s">
        <v>18</v>
      </c>
      <c r="H47" s="580"/>
      <c r="I47" s="581"/>
      <c r="W47" s="6"/>
      <c r="X47" s="6"/>
    </row>
    <row r="48" spans="2:36" ht="14.25" customHeight="1" thickBot="1" x14ac:dyDescent="0.3">
      <c r="G48" s="51" t="s">
        <v>16</v>
      </c>
      <c r="H48" s="269"/>
      <c r="W48" s="6"/>
      <c r="X48" s="6"/>
    </row>
    <row r="49" spans="7:24" ht="17.25" customHeight="1" thickBot="1" x14ac:dyDescent="0.3">
      <c r="G49" s="51" t="s">
        <v>213</v>
      </c>
      <c r="H49" s="59"/>
      <c r="W49" s="6"/>
      <c r="X49" s="6"/>
    </row>
    <row r="50" spans="7:24" ht="15" customHeight="1" x14ac:dyDescent="0.25">
      <c r="G50" s="569" t="s">
        <v>31</v>
      </c>
      <c r="H50" s="570"/>
      <c r="W50" s="6"/>
      <c r="X50" s="6"/>
    </row>
    <row r="51" spans="7:24" ht="15" customHeight="1" thickBot="1" x14ac:dyDescent="0.3">
      <c r="G51" s="571"/>
      <c r="H51" s="572"/>
      <c r="W51" s="6"/>
      <c r="X51" s="6"/>
    </row>
    <row r="52" spans="7:24" x14ac:dyDescent="0.25">
      <c r="G52" s="52" t="s">
        <v>11</v>
      </c>
      <c r="H52" s="52" t="s">
        <v>10</v>
      </c>
      <c r="W52" s="6"/>
      <c r="X52" s="6"/>
    </row>
    <row r="53" spans="7:24" ht="15.75" thickBot="1" x14ac:dyDescent="0.3">
      <c r="G53" s="53"/>
      <c r="H53" s="53"/>
      <c r="W53" s="6"/>
      <c r="X53" s="6"/>
    </row>
    <row r="54" spans="7:24" x14ac:dyDescent="0.25">
      <c r="G54" s="60"/>
      <c r="H54" s="63"/>
    </row>
    <row r="55" spans="7:24" x14ac:dyDescent="0.25">
      <c r="G55" s="61"/>
      <c r="H55" s="54"/>
    </row>
    <row r="56" spans="7:24" ht="15" customHeight="1" x14ac:dyDescent="0.25">
      <c r="G56" s="62"/>
      <c r="H56" s="55"/>
    </row>
    <row r="57" spans="7:24" x14ac:dyDescent="0.25">
      <c r="G57" s="61"/>
      <c r="H57" s="54"/>
    </row>
    <row r="58" spans="7:24" ht="15" customHeight="1" x14ac:dyDescent="0.25">
      <c r="G58" s="62"/>
      <c r="H58" s="55"/>
    </row>
    <row r="59" spans="7:24" x14ac:dyDescent="0.25">
      <c r="G59" s="61"/>
      <c r="H59" s="54"/>
    </row>
    <row r="60" spans="7:24" ht="15.75" customHeight="1" thickBot="1" x14ac:dyDescent="0.3">
      <c r="G60" s="62"/>
      <c r="H60" s="55"/>
    </row>
    <row r="61" spans="7:24" ht="26.25" customHeight="1" thickBot="1" x14ac:dyDescent="0.3">
      <c r="G61" s="4">
        <f>SUM(G54:G60)</f>
        <v>0</v>
      </c>
      <c r="H61" s="49">
        <f>SUM(H54:H60)</f>
        <v>0</v>
      </c>
    </row>
  </sheetData>
  <sheetProtection algorithmName="SHA-512" hashValue="eAIHFONxpQi1ZGKZzO0NTmbrg4luqT0FA8nhlRbv+pywpOKEI4ndSClaAIzGbr18Umsq1sMO4gZLVnKKUWjnKA==" saltValue="LWEi5KnrggB5YhDAb+EN9A==" spinCount="100000" sheet="1" objects="1" scenarios="1"/>
  <mergeCells count="75">
    <mergeCell ref="C2:E3"/>
    <mergeCell ref="F2:F5"/>
    <mergeCell ref="C1:L1"/>
    <mergeCell ref="G2:J3"/>
    <mergeCell ref="K2:K5"/>
    <mergeCell ref="L2:L5"/>
    <mergeCell ref="I4:J4"/>
    <mergeCell ref="B4:B5"/>
    <mergeCell ref="C4:C5"/>
    <mergeCell ref="D4:D5"/>
    <mergeCell ref="E4:E5"/>
    <mergeCell ref="G4:H4"/>
    <mergeCell ref="C41:F41"/>
    <mergeCell ref="C39:F39"/>
    <mergeCell ref="C40:F40"/>
    <mergeCell ref="C38:G38"/>
    <mergeCell ref="G39:I39"/>
    <mergeCell ref="G40:H41"/>
    <mergeCell ref="I40:I41"/>
    <mergeCell ref="C47:F47"/>
    <mergeCell ref="C45:F45"/>
    <mergeCell ref="C46:F46"/>
    <mergeCell ref="C44:F44"/>
    <mergeCell ref="C42:F42"/>
    <mergeCell ref="C43:F43"/>
    <mergeCell ref="Z9:AA9"/>
    <mergeCell ref="Z10:AA10"/>
    <mergeCell ref="G46:I46"/>
    <mergeCell ref="G47:I47"/>
    <mergeCell ref="Z17:AB17"/>
    <mergeCell ref="Z18:AB18"/>
    <mergeCell ref="Z21:AC21"/>
    <mergeCell ref="Z22:AB22"/>
    <mergeCell ref="Z23:AB23"/>
    <mergeCell ref="Z24:AB24"/>
    <mergeCell ref="Z25:AB25"/>
    <mergeCell ref="Z26:AB26"/>
    <mergeCell ref="Z39:AC39"/>
    <mergeCell ref="Z40:AB41"/>
    <mergeCell ref="Z44:AB44"/>
    <mergeCell ref="Z45:AB45"/>
    <mergeCell ref="G50:H51"/>
    <mergeCell ref="G42:H43"/>
    <mergeCell ref="I42:I43"/>
    <mergeCell ref="S1:U1"/>
    <mergeCell ref="M2:R3"/>
    <mergeCell ref="S2:V3"/>
    <mergeCell ref="T4:T5"/>
    <mergeCell ref="U4:U5"/>
    <mergeCell ref="V4:V5"/>
    <mergeCell ref="S4:S5"/>
    <mergeCell ref="S39:W39"/>
    <mergeCell ref="S44:V44"/>
    <mergeCell ref="S40:V40"/>
    <mergeCell ref="Z5:AB6"/>
    <mergeCell ref="AD5:AG5"/>
    <mergeCell ref="AD6:AE6"/>
    <mergeCell ref="AF6:AG6"/>
    <mergeCell ref="Z7:AA7"/>
    <mergeCell ref="AE7:AE8"/>
    <mergeCell ref="AF7:AF8"/>
    <mergeCell ref="AG7:AG8"/>
    <mergeCell ref="Z8:AA8"/>
    <mergeCell ref="AD7:AD8"/>
    <mergeCell ref="AD10:AF10"/>
    <mergeCell ref="Z13:AC13"/>
    <mergeCell ref="Z14:AB14"/>
    <mergeCell ref="Z15:AB15"/>
    <mergeCell ref="Z16:AB16"/>
    <mergeCell ref="AC40:AC41"/>
    <mergeCell ref="S41:V41"/>
    <mergeCell ref="S42:V42"/>
    <mergeCell ref="Z42:AB42"/>
    <mergeCell ref="S43:V43"/>
    <mergeCell ref="Z43:AB43"/>
  </mergeCells>
  <pageMargins left="0.7" right="0.7" top="0.75" bottom="0.75" header="0.3" footer="0.3"/>
  <pageSetup paperSize="9" scale="64" fitToHeight="0" orientation="landscape"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26D48FD0-1DF0-43D3-BE08-CA050DBE1B99}">
          <x14:formula1>
            <xm:f>Llistes!$D$11:$D$19</xm:f>
          </x14:formula1>
          <xm:sqref>X6:X35</xm:sqref>
        </x14:dataValidation>
        <x14:dataValidation type="list" allowBlank="1" showInputMessage="1" showErrorMessage="1" xr:uid="{DAC9B463-DC5A-4ACB-9CE4-8F2E775946EC}">
          <x14:formula1>
            <xm:f>'Usos Activitats Pròpies'!$G$1:$AA$1</xm:f>
          </x14:formula1>
          <xm:sqref>Y6:Y36</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pageSetUpPr fitToPage="1"/>
  </sheetPr>
  <dimension ref="B1:AJ61"/>
  <sheetViews>
    <sheetView zoomScale="80" zoomScaleNormal="80" zoomScalePageLayoutView="85" workbookViewId="0">
      <selection activeCell="C6" sqref="C6"/>
    </sheetView>
  </sheetViews>
  <sheetFormatPr baseColWidth="10" defaultColWidth="7.5703125" defaultRowHeight="15" x14ac:dyDescent="0.25"/>
  <cols>
    <col min="1" max="1" width="1.7109375" style="1" customWidth="1"/>
    <col min="2" max="2" width="7.5703125" style="11"/>
    <col min="3" max="10" width="7.5703125" style="1"/>
    <col min="11" max="11" width="6.7109375" style="1" customWidth="1"/>
    <col min="12" max="12" width="6.140625" style="1" customWidth="1"/>
    <col min="13" max="22" width="7.5703125" style="1"/>
    <col min="23" max="23" width="9.5703125" style="1" customWidth="1"/>
    <col min="24" max="24" width="10.28515625" style="1" customWidth="1"/>
    <col min="25" max="25" width="12" style="1" customWidth="1"/>
    <col min="26" max="28" width="7.5703125" style="1"/>
    <col min="29" max="29" width="9.85546875" style="1" bestFit="1" customWidth="1"/>
    <col min="30" max="34" width="7.5703125" style="1"/>
    <col min="35" max="35" width="20.5703125" style="197" customWidth="1"/>
    <col min="36" max="36" width="22.28515625" style="197" customWidth="1"/>
    <col min="37" max="16384" width="7.5703125" style="1"/>
  </cols>
  <sheetData>
    <row r="1" spans="2:33" ht="26.25" customHeight="1" thickBot="1" x14ac:dyDescent="0.3">
      <c r="B1" s="12" t="str">
        <f>MensualSumatori!A1</f>
        <v>Gener</v>
      </c>
      <c r="C1" s="532" t="s">
        <v>45</v>
      </c>
      <c r="D1" s="533"/>
      <c r="E1" s="533"/>
      <c r="F1" s="533"/>
      <c r="G1" s="533"/>
      <c r="H1" s="533"/>
      <c r="I1" s="533"/>
      <c r="J1" s="533"/>
      <c r="K1" s="533"/>
      <c r="L1" s="534"/>
      <c r="S1" s="505" t="s">
        <v>190</v>
      </c>
      <c r="T1" s="506"/>
      <c r="U1" s="507"/>
      <c r="V1" s="279"/>
    </row>
    <row r="2" spans="2:33" ht="14.25" customHeight="1" x14ac:dyDescent="0.25">
      <c r="B2" s="12">
        <v>19</v>
      </c>
      <c r="C2" s="535" t="s">
        <v>1</v>
      </c>
      <c r="D2" s="536"/>
      <c r="E2" s="536"/>
      <c r="F2" s="592" t="s">
        <v>2</v>
      </c>
      <c r="G2" s="535" t="s">
        <v>24</v>
      </c>
      <c r="H2" s="536"/>
      <c r="I2" s="536"/>
      <c r="J2" s="537"/>
      <c r="K2" s="541" t="s">
        <v>169</v>
      </c>
      <c r="L2" s="541" t="s">
        <v>170</v>
      </c>
      <c r="M2" s="508" t="s">
        <v>0</v>
      </c>
      <c r="N2" s="509"/>
      <c r="O2" s="509"/>
      <c r="P2" s="509"/>
      <c r="Q2" s="509"/>
      <c r="R2" s="510"/>
      <c r="S2" s="514" t="s">
        <v>29</v>
      </c>
      <c r="T2" s="515"/>
      <c r="U2" s="515"/>
      <c r="V2" s="516"/>
      <c r="W2" s="274"/>
      <c r="X2" s="274"/>
    </row>
    <row r="3" spans="2:33" ht="14.25" customHeight="1" thickBot="1" x14ac:dyDescent="0.3">
      <c r="C3" s="538"/>
      <c r="D3" s="539"/>
      <c r="E3" s="539"/>
      <c r="F3" s="593"/>
      <c r="G3" s="538"/>
      <c r="H3" s="539"/>
      <c r="I3" s="539"/>
      <c r="J3" s="540"/>
      <c r="K3" s="542"/>
      <c r="L3" s="542"/>
      <c r="M3" s="511"/>
      <c r="N3" s="512"/>
      <c r="O3" s="512"/>
      <c r="P3" s="512"/>
      <c r="Q3" s="512"/>
      <c r="R3" s="513"/>
      <c r="S3" s="517"/>
      <c r="T3" s="518"/>
      <c r="U3" s="518"/>
      <c r="V3" s="519"/>
      <c r="W3" s="274"/>
      <c r="X3" s="274"/>
    </row>
    <row r="4" spans="2:33" ht="30.75" customHeight="1" thickBot="1" x14ac:dyDescent="0.3">
      <c r="B4" s="586" t="s">
        <v>17</v>
      </c>
      <c r="C4" s="588" t="s">
        <v>3</v>
      </c>
      <c r="D4" s="588" t="s">
        <v>4</v>
      </c>
      <c r="E4" s="590" t="s">
        <v>5</v>
      </c>
      <c r="F4" s="593"/>
      <c r="G4" s="544" t="s">
        <v>25</v>
      </c>
      <c r="H4" s="545"/>
      <c r="I4" s="544" t="s">
        <v>5</v>
      </c>
      <c r="J4" s="545"/>
      <c r="K4" s="542"/>
      <c r="L4" s="542"/>
      <c r="M4" s="44" t="s">
        <v>186</v>
      </c>
      <c r="N4" s="44" t="s">
        <v>187</v>
      </c>
      <c r="O4" s="45" t="s">
        <v>22</v>
      </c>
      <c r="P4" s="46" t="s">
        <v>23</v>
      </c>
      <c r="Q4" s="45" t="s">
        <v>188</v>
      </c>
      <c r="R4" s="46" t="s">
        <v>189</v>
      </c>
      <c r="S4" s="524" t="s">
        <v>6</v>
      </c>
      <c r="T4" s="520" t="s">
        <v>7</v>
      </c>
      <c r="U4" s="520" t="s">
        <v>8</v>
      </c>
      <c r="V4" s="522" t="s">
        <v>9</v>
      </c>
      <c r="W4" s="274"/>
      <c r="X4" s="274"/>
    </row>
    <row r="5" spans="2:33" ht="36.75" customHeight="1" thickBot="1" x14ac:dyDescent="0.3">
      <c r="B5" s="587"/>
      <c r="C5" s="589"/>
      <c r="D5" s="589"/>
      <c r="E5" s="591"/>
      <c r="F5" s="594"/>
      <c r="G5" s="265" t="s">
        <v>21</v>
      </c>
      <c r="H5" s="272" t="s">
        <v>26</v>
      </c>
      <c r="I5" s="266" t="s">
        <v>21</v>
      </c>
      <c r="J5" s="271" t="s">
        <v>26</v>
      </c>
      <c r="K5" s="543"/>
      <c r="L5" s="543"/>
      <c r="M5" s="20" t="s">
        <v>15</v>
      </c>
      <c r="N5" s="164" t="s">
        <v>15</v>
      </c>
      <c r="O5" s="21" t="s">
        <v>15</v>
      </c>
      <c r="P5" s="21" t="s">
        <v>15</v>
      </c>
      <c r="Q5" s="21" t="s">
        <v>15</v>
      </c>
      <c r="R5" s="21" t="s">
        <v>15</v>
      </c>
      <c r="S5" s="525"/>
      <c r="T5" s="521"/>
      <c r="U5" s="521"/>
      <c r="V5" s="523"/>
      <c r="W5" s="278" t="s">
        <v>225</v>
      </c>
      <c r="X5" s="462" t="s">
        <v>222</v>
      </c>
      <c r="Y5" s="463" t="s">
        <v>250</v>
      </c>
      <c r="Z5" s="515" t="s">
        <v>44</v>
      </c>
      <c r="AA5" s="515"/>
      <c r="AB5" s="516"/>
      <c r="AD5" s="557" t="s">
        <v>184</v>
      </c>
      <c r="AE5" s="558"/>
      <c r="AF5" s="558"/>
      <c r="AG5" s="559"/>
    </row>
    <row r="6" spans="2:33" ht="14.25" customHeight="1" thickBot="1" x14ac:dyDescent="0.3">
      <c r="B6" s="188">
        <v>1</v>
      </c>
      <c r="C6" s="179"/>
      <c r="D6" s="180"/>
      <c r="E6" s="165"/>
      <c r="F6" s="416"/>
      <c r="G6" s="412"/>
      <c r="H6" s="166"/>
      <c r="I6" s="166"/>
      <c r="J6" s="166"/>
      <c r="K6" s="167"/>
      <c r="L6" s="170"/>
      <c r="M6" s="167"/>
      <c r="N6" s="168"/>
      <c r="O6" s="168"/>
      <c r="P6" s="168"/>
      <c r="Q6" s="168"/>
      <c r="R6" s="170"/>
      <c r="S6" s="181"/>
      <c r="T6" s="168"/>
      <c r="U6" s="169"/>
      <c r="V6" s="169"/>
      <c r="W6" s="446"/>
      <c r="X6" s="448"/>
      <c r="Y6" s="452"/>
      <c r="Z6" s="555"/>
      <c r="AA6" s="555"/>
      <c r="AB6" s="556"/>
      <c r="AD6" s="544" t="s">
        <v>25</v>
      </c>
      <c r="AE6" s="545"/>
      <c r="AF6" s="544" t="s">
        <v>5</v>
      </c>
      <c r="AG6" s="545"/>
    </row>
    <row r="7" spans="2:33" ht="14.25" customHeight="1" x14ac:dyDescent="0.25">
      <c r="B7" s="189">
        <v>2</v>
      </c>
      <c r="C7" s="182"/>
      <c r="D7" s="174"/>
      <c r="E7" s="171"/>
      <c r="F7" s="417"/>
      <c r="G7" s="413"/>
      <c r="H7" s="173"/>
      <c r="I7" s="173"/>
      <c r="J7" s="173"/>
      <c r="K7" s="172"/>
      <c r="L7" s="173"/>
      <c r="M7" s="172"/>
      <c r="N7" s="174"/>
      <c r="O7" s="174"/>
      <c r="P7" s="174"/>
      <c r="Q7" s="174"/>
      <c r="R7" s="173"/>
      <c r="S7" s="182"/>
      <c r="T7" s="174"/>
      <c r="U7" s="171"/>
      <c r="V7" s="171"/>
      <c r="W7" s="417"/>
      <c r="X7" s="449"/>
      <c r="Y7" s="454"/>
      <c r="Z7" s="486" t="s">
        <v>6</v>
      </c>
      <c r="AA7" s="487"/>
      <c r="AB7" s="56"/>
      <c r="AD7" s="493" t="s">
        <v>21</v>
      </c>
      <c r="AE7" s="560" t="s">
        <v>26</v>
      </c>
      <c r="AF7" s="493" t="s">
        <v>21</v>
      </c>
      <c r="AG7" s="560" t="s">
        <v>26</v>
      </c>
    </row>
    <row r="8" spans="2:33" ht="14.25" customHeight="1" thickBot="1" x14ac:dyDescent="0.3">
      <c r="B8" s="190">
        <v>3</v>
      </c>
      <c r="C8" s="183"/>
      <c r="D8" s="178"/>
      <c r="E8" s="175"/>
      <c r="F8" s="418"/>
      <c r="G8" s="414"/>
      <c r="H8" s="177"/>
      <c r="I8" s="177"/>
      <c r="J8" s="177"/>
      <c r="K8" s="176"/>
      <c r="L8" s="177"/>
      <c r="M8" s="176"/>
      <c r="N8" s="178"/>
      <c r="O8" s="178"/>
      <c r="P8" s="178"/>
      <c r="Q8" s="178"/>
      <c r="R8" s="177"/>
      <c r="S8" s="183"/>
      <c r="T8" s="178"/>
      <c r="U8" s="175"/>
      <c r="V8" s="175"/>
      <c r="W8" s="418"/>
      <c r="X8" s="450"/>
      <c r="Y8" s="452"/>
      <c r="Z8" s="562" t="s">
        <v>7</v>
      </c>
      <c r="AA8" s="563"/>
      <c r="AB8" s="56"/>
      <c r="AD8" s="494"/>
      <c r="AE8" s="561"/>
      <c r="AF8" s="494"/>
      <c r="AG8" s="561"/>
    </row>
    <row r="9" spans="2:33" ht="14.25" customHeight="1" thickBot="1" x14ac:dyDescent="0.3">
      <c r="B9" s="189">
        <v>4</v>
      </c>
      <c r="C9" s="182"/>
      <c r="D9" s="174"/>
      <c r="E9" s="171"/>
      <c r="F9" s="417"/>
      <c r="G9" s="413"/>
      <c r="H9" s="173"/>
      <c r="I9" s="173"/>
      <c r="J9" s="173"/>
      <c r="K9" s="172"/>
      <c r="L9" s="173"/>
      <c r="M9" s="172"/>
      <c r="N9" s="174"/>
      <c r="O9" s="174"/>
      <c r="P9" s="174"/>
      <c r="Q9" s="174"/>
      <c r="R9" s="173"/>
      <c r="S9" s="182"/>
      <c r="T9" s="174"/>
      <c r="U9" s="171"/>
      <c r="V9" s="171"/>
      <c r="W9" s="417"/>
      <c r="X9" s="449"/>
      <c r="Y9" s="454"/>
      <c r="Z9" s="486" t="s">
        <v>8</v>
      </c>
      <c r="AA9" s="487"/>
      <c r="AB9" s="56"/>
      <c r="AD9" s="273">
        <f>COUNTIFS(G6:G35,"&gt;4")</f>
        <v>0</v>
      </c>
      <c r="AE9" s="273">
        <f>COUNTIFS(H6:H35,"&gt;4")</f>
        <v>0</v>
      </c>
      <c r="AF9" s="273">
        <f>COUNTIFS(I6:I35,"&gt;4")</f>
        <v>0</v>
      </c>
      <c r="AG9" s="273">
        <f>COUNTIFS(J6:J35,"&gt;4")</f>
        <v>0</v>
      </c>
    </row>
    <row r="10" spans="2:33" ht="14.25" customHeight="1" thickBot="1" x14ac:dyDescent="0.3">
      <c r="B10" s="190">
        <v>5</v>
      </c>
      <c r="C10" s="183"/>
      <c r="D10" s="178"/>
      <c r="E10" s="175"/>
      <c r="F10" s="418"/>
      <c r="G10" s="414"/>
      <c r="H10" s="177"/>
      <c r="I10" s="177"/>
      <c r="J10" s="177"/>
      <c r="K10" s="176"/>
      <c r="L10" s="177"/>
      <c r="M10" s="176"/>
      <c r="N10" s="178"/>
      <c r="O10" s="178"/>
      <c r="P10" s="178"/>
      <c r="Q10" s="178"/>
      <c r="R10" s="177"/>
      <c r="S10" s="183"/>
      <c r="T10" s="178"/>
      <c r="U10" s="175"/>
      <c r="V10" s="175"/>
      <c r="W10" s="418"/>
      <c r="X10" s="450"/>
      <c r="Y10" s="452"/>
      <c r="Z10" s="488" t="s">
        <v>9</v>
      </c>
      <c r="AA10" s="489"/>
      <c r="AB10" s="57"/>
      <c r="AD10" s="490" t="s">
        <v>185</v>
      </c>
      <c r="AE10" s="491"/>
      <c r="AF10" s="492"/>
      <c r="AG10" s="273">
        <f>AD9+AE9+AF9+AG9</f>
        <v>0</v>
      </c>
    </row>
    <row r="11" spans="2:33" ht="14.25" customHeight="1" x14ac:dyDescent="0.25">
      <c r="B11" s="189">
        <v>6</v>
      </c>
      <c r="C11" s="182"/>
      <c r="D11" s="174"/>
      <c r="E11" s="171"/>
      <c r="F11" s="417"/>
      <c r="G11" s="413"/>
      <c r="H11" s="173"/>
      <c r="I11" s="173"/>
      <c r="J11" s="173"/>
      <c r="K11" s="172"/>
      <c r="L11" s="173"/>
      <c r="M11" s="172"/>
      <c r="N11" s="174"/>
      <c r="O11" s="174"/>
      <c r="P11" s="174"/>
      <c r="Q11" s="174"/>
      <c r="R11" s="173"/>
      <c r="S11" s="182"/>
      <c r="T11" s="174"/>
      <c r="U11" s="171"/>
      <c r="V11" s="171"/>
      <c r="W11" s="417"/>
      <c r="X11" s="449"/>
      <c r="Y11" s="454"/>
    </row>
    <row r="12" spans="2:33" ht="14.25" customHeight="1" thickBot="1" x14ac:dyDescent="0.3">
      <c r="B12" s="190">
        <v>7</v>
      </c>
      <c r="C12" s="183"/>
      <c r="D12" s="178"/>
      <c r="E12" s="175"/>
      <c r="F12" s="418"/>
      <c r="G12" s="414"/>
      <c r="H12" s="177"/>
      <c r="I12" s="177"/>
      <c r="J12" s="177"/>
      <c r="K12" s="176"/>
      <c r="L12" s="177"/>
      <c r="M12" s="176"/>
      <c r="N12" s="178"/>
      <c r="O12" s="178"/>
      <c r="P12" s="178"/>
      <c r="Q12" s="178"/>
      <c r="R12" s="177"/>
      <c r="S12" s="183"/>
      <c r="T12" s="178"/>
      <c r="U12" s="175"/>
      <c r="V12" s="175"/>
      <c r="W12" s="418"/>
      <c r="X12" s="450"/>
      <c r="Y12" s="452"/>
    </row>
    <row r="13" spans="2:33" ht="14.25" customHeight="1" x14ac:dyDescent="0.25">
      <c r="B13" s="189">
        <v>8</v>
      </c>
      <c r="C13" s="182"/>
      <c r="D13" s="174"/>
      <c r="E13" s="171"/>
      <c r="F13" s="417"/>
      <c r="G13" s="413"/>
      <c r="H13" s="173"/>
      <c r="I13" s="173"/>
      <c r="J13" s="173"/>
      <c r="K13" s="172"/>
      <c r="L13" s="173"/>
      <c r="M13" s="172"/>
      <c r="N13" s="174"/>
      <c r="O13" s="174"/>
      <c r="P13" s="174"/>
      <c r="Q13" s="174"/>
      <c r="R13" s="173"/>
      <c r="S13" s="182"/>
      <c r="T13" s="174"/>
      <c r="U13" s="171"/>
      <c r="V13" s="171"/>
      <c r="W13" s="417"/>
      <c r="X13" s="449"/>
      <c r="Y13" s="454"/>
      <c r="Z13" s="549" t="s">
        <v>128</v>
      </c>
      <c r="AA13" s="550"/>
      <c r="AB13" s="550"/>
      <c r="AC13" s="551"/>
    </row>
    <row r="14" spans="2:33" ht="14.25" customHeight="1" x14ac:dyDescent="0.25">
      <c r="B14" s="190">
        <v>9</v>
      </c>
      <c r="C14" s="183"/>
      <c r="D14" s="178"/>
      <c r="E14" s="175"/>
      <c r="F14" s="418"/>
      <c r="G14" s="414"/>
      <c r="H14" s="177"/>
      <c r="I14" s="177"/>
      <c r="J14" s="177"/>
      <c r="K14" s="176"/>
      <c r="L14" s="177"/>
      <c r="M14" s="176"/>
      <c r="N14" s="178"/>
      <c r="O14" s="178"/>
      <c r="P14" s="178"/>
      <c r="Q14" s="178"/>
      <c r="R14" s="177"/>
      <c r="S14" s="183"/>
      <c r="T14" s="178"/>
      <c r="U14" s="175"/>
      <c r="V14" s="175"/>
      <c r="W14" s="418"/>
      <c r="X14" s="450"/>
      <c r="Y14" s="452"/>
      <c r="Z14" s="552" t="s">
        <v>129</v>
      </c>
      <c r="AA14" s="553"/>
      <c r="AB14" s="553"/>
      <c r="AC14" s="163">
        <f>C36+D36+E36+F36+G36+H36+I36+J36</f>
        <v>0</v>
      </c>
    </row>
    <row r="15" spans="2:33" ht="14.25" customHeight="1" x14ac:dyDescent="0.25">
      <c r="B15" s="189">
        <v>10</v>
      </c>
      <c r="C15" s="182"/>
      <c r="D15" s="174"/>
      <c r="E15" s="171"/>
      <c r="F15" s="417"/>
      <c r="G15" s="413"/>
      <c r="H15" s="173"/>
      <c r="I15" s="173"/>
      <c r="J15" s="173"/>
      <c r="K15" s="172"/>
      <c r="L15" s="173"/>
      <c r="M15" s="172"/>
      <c r="N15" s="174"/>
      <c r="O15" s="174"/>
      <c r="P15" s="174"/>
      <c r="Q15" s="174"/>
      <c r="R15" s="173"/>
      <c r="S15" s="182"/>
      <c r="T15" s="174"/>
      <c r="U15" s="171"/>
      <c r="V15" s="171"/>
      <c r="W15" s="417"/>
      <c r="X15" s="449"/>
      <c r="Y15" s="454"/>
      <c r="Z15" s="552" t="s">
        <v>130</v>
      </c>
      <c r="AA15" s="553"/>
      <c r="AB15" s="553"/>
      <c r="AC15" s="163">
        <f>H38</f>
        <v>0</v>
      </c>
    </row>
    <row r="16" spans="2:33" ht="14.25" customHeight="1" x14ac:dyDescent="0.25">
      <c r="B16" s="190">
        <v>11</v>
      </c>
      <c r="C16" s="183"/>
      <c r="D16" s="178"/>
      <c r="E16" s="175"/>
      <c r="F16" s="418"/>
      <c r="G16" s="414"/>
      <c r="H16" s="177"/>
      <c r="I16" s="177"/>
      <c r="J16" s="177"/>
      <c r="K16" s="176"/>
      <c r="L16" s="177"/>
      <c r="M16" s="176"/>
      <c r="N16" s="178"/>
      <c r="O16" s="178"/>
      <c r="P16" s="178"/>
      <c r="Q16" s="178"/>
      <c r="R16" s="177"/>
      <c r="S16" s="183"/>
      <c r="T16" s="178"/>
      <c r="U16" s="175"/>
      <c r="V16" s="175"/>
      <c r="W16" s="418"/>
      <c r="X16" s="450"/>
      <c r="Y16" s="452"/>
      <c r="Z16" s="552" t="s">
        <v>99</v>
      </c>
      <c r="AA16" s="553"/>
      <c r="AB16" s="553"/>
      <c r="AC16" s="163">
        <f>W44</f>
        <v>0</v>
      </c>
    </row>
    <row r="17" spans="2:29" ht="14.25" customHeight="1" x14ac:dyDescent="0.25">
      <c r="B17" s="189">
        <v>12</v>
      </c>
      <c r="C17" s="182"/>
      <c r="D17" s="174"/>
      <c r="E17" s="171"/>
      <c r="F17" s="417"/>
      <c r="G17" s="413"/>
      <c r="H17" s="173"/>
      <c r="I17" s="173"/>
      <c r="J17" s="173"/>
      <c r="K17" s="172"/>
      <c r="L17" s="173"/>
      <c r="M17" s="172"/>
      <c r="N17" s="174"/>
      <c r="O17" s="174"/>
      <c r="P17" s="174"/>
      <c r="Q17" s="174"/>
      <c r="R17" s="173"/>
      <c r="S17" s="182"/>
      <c r="T17" s="174"/>
      <c r="U17" s="171"/>
      <c r="V17" s="171"/>
      <c r="W17" s="417"/>
      <c r="X17" s="449"/>
      <c r="Y17" s="454"/>
      <c r="Z17" s="554" t="s">
        <v>192</v>
      </c>
      <c r="AA17" s="554"/>
      <c r="AB17" s="552"/>
      <c r="AC17" s="163">
        <f>AC45</f>
        <v>0</v>
      </c>
    </row>
    <row r="18" spans="2:29" ht="14.25" customHeight="1" thickBot="1" x14ac:dyDescent="0.3">
      <c r="B18" s="190">
        <v>13</v>
      </c>
      <c r="C18" s="183"/>
      <c r="D18" s="178"/>
      <c r="E18" s="175"/>
      <c r="F18" s="418"/>
      <c r="G18" s="414"/>
      <c r="H18" s="177"/>
      <c r="I18" s="177"/>
      <c r="J18" s="177"/>
      <c r="K18" s="176"/>
      <c r="L18" s="177"/>
      <c r="M18" s="176"/>
      <c r="N18" s="178"/>
      <c r="O18" s="178"/>
      <c r="P18" s="178"/>
      <c r="Q18" s="178"/>
      <c r="R18" s="177"/>
      <c r="S18" s="183"/>
      <c r="T18" s="178"/>
      <c r="U18" s="175"/>
      <c r="V18" s="175"/>
      <c r="W18" s="418"/>
      <c r="X18" s="450"/>
      <c r="Y18" s="452"/>
      <c r="Z18" s="497" t="s">
        <v>48</v>
      </c>
      <c r="AA18" s="498"/>
      <c r="AB18" s="498"/>
      <c r="AC18" s="162">
        <f>AC14+AC15+AC16+AC17</f>
        <v>0</v>
      </c>
    </row>
    <row r="19" spans="2:29" ht="14.25" customHeight="1" x14ac:dyDescent="0.25">
      <c r="B19" s="189">
        <v>14</v>
      </c>
      <c r="C19" s="182"/>
      <c r="D19" s="174"/>
      <c r="E19" s="171"/>
      <c r="F19" s="417"/>
      <c r="G19" s="413"/>
      <c r="H19" s="173"/>
      <c r="I19" s="173"/>
      <c r="J19" s="173"/>
      <c r="K19" s="172"/>
      <c r="L19" s="173"/>
      <c r="M19" s="172"/>
      <c r="N19" s="174"/>
      <c r="O19" s="174"/>
      <c r="P19" s="174"/>
      <c r="Q19" s="174"/>
      <c r="R19" s="173"/>
      <c r="S19" s="182"/>
      <c r="T19" s="174"/>
      <c r="U19" s="171"/>
      <c r="V19" s="171"/>
      <c r="W19" s="417"/>
      <c r="X19" s="449"/>
      <c r="Y19" s="454"/>
    </row>
    <row r="20" spans="2:29" ht="14.25" customHeight="1" thickBot="1" x14ac:dyDescent="0.3">
      <c r="B20" s="190">
        <v>15</v>
      </c>
      <c r="C20" s="183"/>
      <c r="D20" s="178"/>
      <c r="E20" s="175"/>
      <c r="F20" s="418"/>
      <c r="G20" s="414"/>
      <c r="H20" s="177"/>
      <c r="I20" s="177"/>
      <c r="J20" s="177"/>
      <c r="K20" s="176"/>
      <c r="L20" s="177"/>
      <c r="M20" s="176"/>
      <c r="N20" s="178"/>
      <c r="O20" s="178"/>
      <c r="P20" s="178"/>
      <c r="Q20" s="178"/>
      <c r="R20" s="177"/>
      <c r="S20" s="183"/>
      <c r="T20" s="178"/>
      <c r="U20" s="175"/>
      <c r="V20" s="175"/>
      <c r="W20" s="418"/>
      <c r="X20" s="450"/>
      <c r="Y20" s="452"/>
    </row>
    <row r="21" spans="2:29" ht="14.25" customHeight="1" x14ac:dyDescent="0.25">
      <c r="B21" s="189">
        <v>16</v>
      </c>
      <c r="C21" s="182"/>
      <c r="D21" s="174"/>
      <c r="E21" s="171"/>
      <c r="F21" s="417"/>
      <c r="G21" s="413"/>
      <c r="H21" s="173"/>
      <c r="I21" s="173"/>
      <c r="J21" s="173"/>
      <c r="K21" s="172"/>
      <c r="L21" s="173"/>
      <c r="M21" s="172"/>
      <c r="N21" s="174"/>
      <c r="O21" s="174"/>
      <c r="P21" s="174"/>
      <c r="Q21" s="174"/>
      <c r="R21" s="173"/>
      <c r="S21" s="182"/>
      <c r="T21" s="174"/>
      <c r="U21" s="171"/>
      <c r="V21" s="171"/>
      <c r="W21" s="417"/>
      <c r="X21" s="449"/>
      <c r="Y21" s="454"/>
      <c r="Z21" s="499" t="s">
        <v>131</v>
      </c>
      <c r="AA21" s="500"/>
      <c r="AB21" s="500"/>
      <c r="AC21" s="501"/>
    </row>
    <row r="22" spans="2:29" ht="14.25" customHeight="1" x14ac:dyDescent="0.25">
      <c r="B22" s="190">
        <v>17</v>
      </c>
      <c r="C22" s="183"/>
      <c r="D22" s="178"/>
      <c r="E22" s="175"/>
      <c r="F22" s="418"/>
      <c r="G22" s="414"/>
      <c r="H22" s="177"/>
      <c r="I22" s="177"/>
      <c r="J22" s="177"/>
      <c r="K22" s="176"/>
      <c r="L22" s="177"/>
      <c r="M22" s="176"/>
      <c r="N22" s="178"/>
      <c r="O22" s="178"/>
      <c r="P22" s="178"/>
      <c r="Q22" s="178"/>
      <c r="R22" s="177"/>
      <c r="S22" s="183"/>
      <c r="T22" s="178"/>
      <c r="U22" s="175"/>
      <c r="V22" s="175"/>
      <c r="W22" s="418"/>
      <c r="X22" s="450"/>
      <c r="Y22" s="452"/>
      <c r="Z22" s="495" t="s">
        <v>133</v>
      </c>
      <c r="AA22" s="496"/>
      <c r="AB22" s="496"/>
      <c r="AC22" s="163">
        <f>M36+N36+O36+P36+Q36+R36</f>
        <v>0</v>
      </c>
    </row>
    <row r="23" spans="2:29" ht="14.25" customHeight="1" x14ac:dyDescent="0.25">
      <c r="B23" s="189">
        <v>18</v>
      </c>
      <c r="C23" s="182"/>
      <c r="D23" s="174"/>
      <c r="E23" s="171"/>
      <c r="F23" s="417"/>
      <c r="G23" s="413"/>
      <c r="H23" s="173"/>
      <c r="I23" s="173"/>
      <c r="J23" s="173"/>
      <c r="K23" s="172"/>
      <c r="L23" s="173"/>
      <c r="M23" s="172"/>
      <c r="N23" s="174"/>
      <c r="O23" s="174"/>
      <c r="P23" s="174"/>
      <c r="Q23" s="174"/>
      <c r="R23" s="173"/>
      <c r="S23" s="182"/>
      <c r="T23" s="174"/>
      <c r="U23" s="171"/>
      <c r="V23" s="171"/>
      <c r="W23" s="417"/>
      <c r="X23" s="449"/>
      <c r="Y23" s="454"/>
      <c r="Z23" s="495" t="s">
        <v>132</v>
      </c>
      <c r="AA23" s="496"/>
      <c r="AB23" s="496"/>
      <c r="AC23" s="163">
        <f>S36+T36+U36+V36</f>
        <v>0</v>
      </c>
    </row>
    <row r="24" spans="2:29" ht="14.25" customHeight="1" x14ac:dyDescent="0.25">
      <c r="B24" s="190">
        <v>19</v>
      </c>
      <c r="C24" s="183"/>
      <c r="D24" s="178"/>
      <c r="E24" s="175"/>
      <c r="F24" s="418"/>
      <c r="G24" s="414"/>
      <c r="H24" s="177"/>
      <c r="I24" s="177"/>
      <c r="J24" s="177"/>
      <c r="K24" s="176"/>
      <c r="L24" s="177"/>
      <c r="M24" s="176"/>
      <c r="N24" s="178"/>
      <c r="O24" s="178"/>
      <c r="P24" s="178"/>
      <c r="Q24" s="178"/>
      <c r="R24" s="177"/>
      <c r="S24" s="183"/>
      <c r="T24" s="178"/>
      <c r="U24" s="175"/>
      <c r="V24" s="175"/>
      <c r="W24" s="418"/>
      <c r="X24" s="450"/>
      <c r="Y24" s="452"/>
      <c r="Z24" s="546" t="s">
        <v>134</v>
      </c>
      <c r="AA24" s="546"/>
      <c r="AB24" s="495"/>
      <c r="AC24" s="163">
        <f>G61+H61</f>
        <v>0</v>
      </c>
    </row>
    <row r="25" spans="2:29" ht="14.25" customHeight="1" x14ac:dyDescent="0.25">
      <c r="B25" s="189">
        <v>20</v>
      </c>
      <c r="C25" s="182"/>
      <c r="D25" s="174"/>
      <c r="E25" s="171"/>
      <c r="F25" s="417"/>
      <c r="G25" s="413"/>
      <c r="H25" s="173"/>
      <c r="I25" s="173"/>
      <c r="J25" s="173"/>
      <c r="K25" s="172"/>
      <c r="L25" s="173"/>
      <c r="M25" s="172"/>
      <c r="N25" s="174"/>
      <c r="O25" s="174"/>
      <c r="P25" s="174"/>
      <c r="Q25" s="174"/>
      <c r="R25" s="173"/>
      <c r="S25" s="182"/>
      <c r="T25" s="174"/>
      <c r="U25" s="171"/>
      <c r="V25" s="171"/>
      <c r="W25" s="417"/>
      <c r="X25" s="449"/>
      <c r="Y25" s="454"/>
      <c r="Z25" s="546" t="s">
        <v>135</v>
      </c>
      <c r="AA25" s="546"/>
      <c r="AB25" s="495"/>
      <c r="AC25" s="163">
        <f>W44</f>
        <v>0</v>
      </c>
    </row>
    <row r="26" spans="2:29" ht="14.25" customHeight="1" thickBot="1" x14ac:dyDescent="0.3">
      <c r="B26" s="190">
        <v>21</v>
      </c>
      <c r="C26" s="183"/>
      <c r="D26" s="178"/>
      <c r="E26" s="175"/>
      <c r="F26" s="418"/>
      <c r="G26" s="414"/>
      <c r="H26" s="177"/>
      <c r="I26" s="177"/>
      <c r="J26" s="177"/>
      <c r="K26" s="176"/>
      <c r="L26" s="177"/>
      <c r="M26" s="176"/>
      <c r="N26" s="178"/>
      <c r="O26" s="178"/>
      <c r="P26" s="178"/>
      <c r="Q26" s="178"/>
      <c r="R26" s="177"/>
      <c r="S26" s="183"/>
      <c r="T26" s="178"/>
      <c r="U26" s="175"/>
      <c r="V26" s="175"/>
      <c r="W26" s="418"/>
      <c r="X26" s="450"/>
      <c r="Y26" s="452"/>
      <c r="Z26" s="547" t="s">
        <v>48</v>
      </c>
      <c r="AA26" s="548"/>
      <c r="AB26" s="548"/>
      <c r="AC26" s="162">
        <f>AC22+AC23+AC24+AC25</f>
        <v>0</v>
      </c>
    </row>
    <row r="27" spans="2:29" ht="14.25" customHeight="1" x14ac:dyDescent="0.25">
      <c r="B27" s="189">
        <v>22</v>
      </c>
      <c r="C27" s="182"/>
      <c r="D27" s="174"/>
      <c r="E27" s="171"/>
      <c r="F27" s="417"/>
      <c r="G27" s="413"/>
      <c r="H27" s="173"/>
      <c r="I27" s="173"/>
      <c r="J27" s="173"/>
      <c r="K27" s="172"/>
      <c r="L27" s="173"/>
      <c r="M27" s="172"/>
      <c r="N27" s="174"/>
      <c r="O27" s="174"/>
      <c r="P27" s="174"/>
      <c r="Q27" s="174"/>
      <c r="R27" s="173"/>
      <c r="S27" s="182"/>
      <c r="T27" s="174"/>
      <c r="U27" s="171"/>
      <c r="V27" s="171"/>
      <c r="W27" s="417"/>
      <c r="X27" s="449"/>
      <c r="Y27" s="454"/>
    </row>
    <row r="28" spans="2:29" ht="14.25" customHeight="1" x14ac:dyDescent="0.25">
      <c r="B28" s="190">
        <v>23</v>
      </c>
      <c r="C28" s="183"/>
      <c r="D28" s="178"/>
      <c r="E28" s="175"/>
      <c r="F28" s="418"/>
      <c r="G28" s="414"/>
      <c r="H28" s="177"/>
      <c r="I28" s="177"/>
      <c r="J28" s="177"/>
      <c r="K28" s="176"/>
      <c r="L28" s="177"/>
      <c r="M28" s="176"/>
      <c r="N28" s="178"/>
      <c r="O28" s="178"/>
      <c r="P28" s="178"/>
      <c r="Q28" s="178"/>
      <c r="R28" s="177"/>
      <c r="S28" s="183"/>
      <c r="T28" s="178"/>
      <c r="U28" s="175"/>
      <c r="V28" s="175"/>
      <c r="W28" s="418"/>
      <c r="X28" s="450"/>
      <c r="Y28" s="452"/>
    </row>
    <row r="29" spans="2:29" ht="14.25" customHeight="1" x14ac:dyDescent="0.25">
      <c r="B29" s="189">
        <v>24</v>
      </c>
      <c r="C29" s="368"/>
      <c r="D29" s="369"/>
      <c r="E29" s="370"/>
      <c r="F29" s="419"/>
      <c r="G29" s="415"/>
      <c r="H29" s="371"/>
      <c r="I29" s="371"/>
      <c r="J29" s="371"/>
      <c r="K29" s="372"/>
      <c r="L29" s="371"/>
      <c r="M29" s="372"/>
      <c r="N29" s="369"/>
      <c r="O29" s="369"/>
      <c r="P29" s="369"/>
      <c r="Q29" s="369"/>
      <c r="R29" s="371"/>
      <c r="S29" s="182"/>
      <c r="T29" s="174"/>
      <c r="U29" s="171"/>
      <c r="V29" s="171"/>
      <c r="W29" s="417"/>
      <c r="X29" s="449"/>
      <c r="Y29" s="454"/>
    </row>
    <row r="30" spans="2:29" ht="14.25" customHeight="1" x14ac:dyDescent="0.25">
      <c r="B30" s="190">
        <v>25</v>
      </c>
      <c r="C30" s="183"/>
      <c r="D30" s="178"/>
      <c r="E30" s="175"/>
      <c r="F30" s="418"/>
      <c r="G30" s="414"/>
      <c r="H30" s="177"/>
      <c r="I30" s="177"/>
      <c r="J30" s="177"/>
      <c r="K30" s="176"/>
      <c r="L30" s="177"/>
      <c r="M30" s="176"/>
      <c r="N30" s="178"/>
      <c r="O30" s="178"/>
      <c r="P30" s="178"/>
      <c r="Q30" s="178"/>
      <c r="R30" s="177"/>
      <c r="S30" s="183"/>
      <c r="T30" s="178"/>
      <c r="U30" s="175"/>
      <c r="V30" s="175"/>
      <c r="W30" s="418"/>
      <c r="X30" s="450"/>
      <c r="Y30" s="452"/>
    </row>
    <row r="31" spans="2:29" ht="14.25" customHeight="1" x14ac:dyDescent="0.25">
      <c r="B31" s="189">
        <v>26</v>
      </c>
      <c r="C31" s="368"/>
      <c r="D31" s="369"/>
      <c r="E31" s="370"/>
      <c r="F31" s="419"/>
      <c r="G31" s="415"/>
      <c r="H31" s="371"/>
      <c r="I31" s="371"/>
      <c r="J31" s="371"/>
      <c r="K31" s="372"/>
      <c r="L31" s="371"/>
      <c r="M31" s="372"/>
      <c r="N31" s="369"/>
      <c r="O31" s="369"/>
      <c r="P31" s="369"/>
      <c r="Q31" s="369"/>
      <c r="R31" s="371"/>
      <c r="S31" s="182"/>
      <c r="T31" s="174"/>
      <c r="U31" s="171"/>
      <c r="V31" s="171"/>
      <c r="W31" s="417"/>
      <c r="X31" s="449"/>
      <c r="Y31" s="454"/>
    </row>
    <row r="32" spans="2:29" ht="14.25" customHeight="1" x14ac:dyDescent="0.25">
      <c r="B32" s="190">
        <v>27</v>
      </c>
      <c r="C32" s="183"/>
      <c r="D32" s="178"/>
      <c r="E32" s="175"/>
      <c r="F32" s="418"/>
      <c r="G32" s="414"/>
      <c r="H32" s="177"/>
      <c r="I32" s="177"/>
      <c r="J32" s="177"/>
      <c r="K32" s="176"/>
      <c r="L32" s="177"/>
      <c r="M32" s="176"/>
      <c r="N32" s="178"/>
      <c r="O32" s="178"/>
      <c r="P32" s="178"/>
      <c r="Q32" s="178"/>
      <c r="R32" s="177"/>
      <c r="S32" s="183"/>
      <c r="T32" s="178"/>
      <c r="U32" s="175"/>
      <c r="V32" s="175"/>
      <c r="W32" s="418"/>
      <c r="X32" s="450"/>
      <c r="Y32" s="452"/>
    </row>
    <row r="33" spans="2:36" ht="14.25" customHeight="1" x14ac:dyDescent="0.25">
      <c r="B33" s="189">
        <v>28</v>
      </c>
      <c r="C33" s="368"/>
      <c r="D33" s="369"/>
      <c r="E33" s="370"/>
      <c r="F33" s="419"/>
      <c r="G33" s="415"/>
      <c r="H33" s="371"/>
      <c r="I33" s="371"/>
      <c r="J33" s="371"/>
      <c r="K33" s="372"/>
      <c r="L33" s="371"/>
      <c r="M33" s="372"/>
      <c r="N33" s="369"/>
      <c r="O33" s="369"/>
      <c r="P33" s="369"/>
      <c r="Q33" s="369"/>
      <c r="R33" s="371"/>
      <c r="S33" s="182"/>
      <c r="T33" s="174"/>
      <c r="U33" s="171"/>
      <c r="V33" s="171"/>
      <c r="W33" s="417"/>
      <c r="X33" s="449"/>
      <c r="Y33" s="454"/>
    </row>
    <row r="34" spans="2:36" ht="14.25" customHeight="1" x14ac:dyDescent="0.25">
      <c r="B34" s="190">
        <v>29</v>
      </c>
      <c r="C34" s="183"/>
      <c r="D34" s="178"/>
      <c r="E34" s="175"/>
      <c r="F34" s="418"/>
      <c r="G34" s="414"/>
      <c r="H34" s="177"/>
      <c r="I34" s="177"/>
      <c r="J34" s="177"/>
      <c r="K34" s="176"/>
      <c r="L34" s="177"/>
      <c r="M34" s="176"/>
      <c r="N34" s="178"/>
      <c r="O34" s="178"/>
      <c r="P34" s="178"/>
      <c r="Q34" s="178"/>
      <c r="R34" s="177"/>
      <c r="S34" s="183"/>
      <c r="T34" s="178"/>
      <c r="U34" s="175"/>
      <c r="V34" s="175"/>
      <c r="W34" s="418"/>
      <c r="X34" s="450"/>
      <c r="Y34" s="452"/>
    </row>
    <row r="35" spans="2:36" ht="14.25" customHeight="1" thickBot="1" x14ac:dyDescent="0.3">
      <c r="B35" s="374">
        <v>30</v>
      </c>
      <c r="C35" s="368"/>
      <c r="D35" s="369"/>
      <c r="E35" s="370"/>
      <c r="F35" s="420"/>
      <c r="G35" s="415"/>
      <c r="H35" s="371"/>
      <c r="I35" s="371"/>
      <c r="J35" s="371"/>
      <c r="K35" s="372"/>
      <c r="L35" s="371"/>
      <c r="M35" s="372"/>
      <c r="N35" s="369"/>
      <c r="O35" s="369"/>
      <c r="P35" s="369"/>
      <c r="Q35" s="369"/>
      <c r="R35" s="371"/>
      <c r="S35" s="182"/>
      <c r="T35" s="174"/>
      <c r="U35" s="171"/>
      <c r="V35" s="171"/>
      <c r="W35" s="417"/>
      <c r="X35" s="449"/>
      <c r="Y35" s="454"/>
    </row>
    <row r="36" spans="2:36" ht="14.25" customHeight="1" thickBot="1" x14ac:dyDescent="0.3">
      <c r="C36" s="4">
        <f t="shared" ref="C36:V36" si="0">SUM(C6:C35)</f>
        <v>0</v>
      </c>
      <c r="D36" s="4">
        <f t="shared" si="0"/>
        <v>0</v>
      </c>
      <c r="E36" s="49">
        <f t="shared" si="0"/>
        <v>0</v>
      </c>
      <c r="F36" s="4">
        <f t="shared" si="0"/>
        <v>0</v>
      </c>
      <c r="G36" s="4">
        <f t="shared" si="0"/>
        <v>0</v>
      </c>
      <c r="H36" s="4">
        <f t="shared" si="0"/>
        <v>0</v>
      </c>
      <c r="I36" s="4">
        <f t="shared" si="0"/>
        <v>0</v>
      </c>
      <c r="J36" s="49">
        <f t="shared" si="0"/>
        <v>0</v>
      </c>
      <c r="K36" s="4">
        <f t="shared" si="0"/>
        <v>0</v>
      </c>
      <c r="L36" s="234">
        <f t="shared" si="0"/>
        <v>0</v>
      </c>
      <c r="M36" s="4">
        <f t="shared" si="0"/>
        <v>0</v>
      </c>
      <c r="N36" s="4">
        <f t="shared" si="0"/>
        <v>0</v>
      </c>
      <c r="O36" s="4">
        <f t="shared" si="0"/>
        <v>0</v>
      </c>
      <c r="P36" s="4">
        <f t="shared" si="0"/>
        <v>0</v>
      </c>
      <c r="Q36" s="4">
        <f t="shared" si="0"/>
        <v>0</v>
      </c>
      <c r="R36" s="4">
        <f t="shared" si="0"/>
        <v>0</v>
      </c>
      <c r="S36" s="4">
        <f t="shared" si="0"/>
        <v>0</v>
      </c>
      <c r="T36" s="4">
        <f t="shared" si="0"/>
        <v>0</v>
      </c>
      <c r="U36" s="4">
        <f t="shared" si="0"/>
        <v>0</v>
      </c>
      <c r="V36" s="373">
        <f t="shared" si="0"/>
        <v>0</v>
      </c>
      <c r="W36" s="447"/>
      <c r="X36" s="451"/>
      <c r="Y36" s="453"/>
    </row>
    <row r="37" spans="2:36" s="6" customFormat="1" ht="14.25" customHeight="1" thickBot="1" x14ac:dyDescent="0.3">
      <c r="B37" s="47"/>
      <c r="C37" s="2"/>
      <c r="D37" s="2"/>
      <c r="E37" s="5"/>
      <c r="F37" s="5"/>
      <c r="G37" s="5"/>
      <c r="H37" s="5"/>
      <c r="I37" s="5"/>
      <c r="J37" s="5"/>
      <c r="K37" s="5"/>
      <c r="L37" s="5"/>
      <c r="M37" s="3"/>
      <c r="N37" s="3"/>
      <c r="O37" s="7"/>
      <c r="P37" s="3"/>
      <c r="Q37" s="3"/>
      <c r="R37" s="3"/>
      <c r="S37" s="48"/>
      <c r="T37" s="48"/>
      <c r="U37" s="1"/>
      <c r="V37" s="5"/>
      <c r="W37" s="5"/>
      <c r="X37" s="5"/>
      <c r="Y37" s="7"/>
      <c r="Z37" s="5"/>
      <c r="AA37" s="1"/>
      <c r="AB37" s="5"/>
      <c r="AC37" s="5"/>
      <c r="AD37" s="5"/>
      <c r="AI37" s="461"/>
      <c r="AJ37" s="461"/>
    </row>
    <row r="38" spans="2:36" s="6" customFormat="1" ht="25.5" customHeight="1" thickBot="1" x14ac:dyDescent="0.3">
      <c r="B38" s="47"/>
      <c r="C38" s="529" t="s">
        <v>50</v>
      </c>
      <c r="D38" s="530"/>
      <c r="E38" s="530"/>
      <c r="F38" s="530"/>
      <c r="G38" s="531"/>
      <c r="H38" s="270">
        <f>C47+I44</f>
        <v>0</v>
      </c>
      <c r="I38" s="5"/>
      <c r="J38" s="5"/>
      <c r="K38" s="5"/>
      <c r="L38" s="5"/>
      <c r="M38" s="3"/>
      <c r="N38" s="3"/>
      <c r="O38" s="7"/>
      <c r="P38" s="5"/>
      <c r="Q38" s="5"/>
      <c r="R38" s="5"/>
      <c r="S38" s="5"/>
      <c r="T38" s="5"/>
      <c r="U38" s="5"/>
      <c r="V38" s="5"/>
      <c r="W38" s="5"/>
      <c r="X38" s="5"/>
      <c r="Y38" s="7"/>
      <c r="Z38" s="5"/>
      <c r="AA38" s="1"/>
      <c r="AB38" s="5"/>
      <c r="AC38" s="5"/>
      <c r="AD38" s="5"/>
      <c r="AI38" s="461"/>
      <c r="AJ38" s="461"/>
    </row>
    <row r="39" spans="2:36" s="11" customFormat="1" ht="57" customHeight="1" thickBot="1" x14ac:dyDescent="0.3">
      <c r="C39" s="573" t="s">
        <v>51</v>
      </c>
      <c r="D39" s="574"/>
      <c r="E39" s="574"/>
      <c r="F39" s="575"/>
      <c r="G39" s="502" t="s">
        <v>52</v>
      </c>
      <c r="H39" s="503"/>
      <c r="I39" s="504"/>
      <c r="S39" s="526" t="s">
        <v>46</v>
      </c>
      <c r="T39" s="527"/>
      <c r="U39" s="527"/>
      <c r="V39" s="527"/>
      <c r="W39" s="528"/>
      <c r="X39" s="1"/>
      <c r="Z39" s="473" t="s">
        <v>47</v>
      </c>
      <c r="AA39" s="474"/>
      <c r="AB39" s="474"/>
      <c r="AC39" s="475"/>
      <c r="AI39" s="423"/>
      <c r="AJ39" s="423"/>
    </row>
    <row r="40" spans="2:36" ht="18" customHeight="1" x14ac:dyDescent="0.25">
      <c r="C40" s="582"/>
      <c r="D40" s="583"/>
      <c r="E40" s="583"/>
      <c r="F40" s="584"/>
      <c r="G40" s="564" t="s">
        <v>43</v>
      </c>
      <c r="H40" s="565"/>
      <c r="I40" s="568"/>
      <c r="S40" s="476" t="s">
        <v>42</v>
      </c>
      <c r="T40" s="477"/>
      <c r="U40" s="477"/>
      <c r="V40" s="477"/>
      <c r="W40" s="364"/>
      <c r="Z40" s="478" t="s">
        <v>20</v>
      </c>
      <c r="AA40" s="479"/>
      <c r="AB40" s="480"/>
      <c r="AC40" s="484" t="s">
        <v>28</v>
      </c>
    </row>
    <row r="41" spans="2:36" ht="15.75" customHeight="1" x14ac:dyDescent="0.25">
      <c r="C41" s="582"/>
      <c r="D41" s="583"/>
      <c r="E41" s="583"/>
      <c r="F41" s="584"/>
      <c r="G41" s="566"/>
      <c r="H41" s="567"/>
      <c r="I41" s="568"/>
      <c r="S41" s="469" t="s">
        <v>12</v>
      </c>
      <c r="T41" s="470"/>
      <c r="U41" s="470"/>
      <c r="V41" s="470"/>
      <c r="W41" s="365"/>
      <c r="Z41" s="481"/>
      <c r="AA41" s="482"/>
      <c r="AB41" s="483"/>
      <c r="AC41" s="485"/>
    </row>
    <row r="42" spans="2:36" ht="18" customHeight="1" x14ac:dyDescent="0.25">
      <c r="C42" s="582"/>
      <c r="D42" s="583"/>
      <c r="E42" s="583"/>
      <c r="F42" s="584"/>
      <c r="G42" s="564" t="s">
        <v>49</v>
      </c>
      <c r="H42" s="565"/>
      <c r="I42" s="568"/>
      <c r="S42" s="469" t="s">
        <v>13</v>
      </c>
      <c r="T42" s="470"/>
      <c r="U42" s="470"/>
      <c r="V42" s="470"/>
      <c r="W42" s="366"/>
      <c r="Z42" s="466"/>
      <c r="AA42" s="467"/>
      <c r="AB42" s="468"/>
      <c r="AC42" s="58"/>
    </row>
    <row r="43" spans="2:36" ht="15.75" customHeight="1" x14ac:dyDescent="0.25">
      <c r="C43" s="582"/>
      <c r="D43" s="583"/>
      <c r="E43" s="583"/>
      <c r="F43" s="584"/>
      <c r="G43" s="566"/>
      <c r="H43" s="567"/>
      <c r="I43" s="568"/>
      <c r="S43" s="469" t="s">
        <v>14</v>
      </c>
      <c r="T43" s="470"/>
      <c r="U43" s="470"/>
      <c r="V43" s="470"/>
      <c r="W43" s="366"/>
      <c r="Z43" s="466"/>
      <c r="AA43" s="467"/>
      <c r="AB43" s="468"/>
      <c r="AC43" s="58"/>
    </row>
    <row r="44" spans="2:36" ht="14.25" customHeight="1" thickBot="1" x14ac:dyDescent="0.3">
      <c r="C44" s="582"/>
      <c r="D44" s="583"/>
      <c r="E44" s="583"/>
      <c r="F44" s="584"/>
      <c r="G44" s="267" t="s">
        <v>38</v>
      </c>
      <c r="H44" s="268"/>
      <c r="I44" s="50">
        <f>I40+I42</f>
        <v>0</v>
      </c>
      <c r="S44" s="471" t="s">
        <v>48</v>
      </c>
      <c r="T44" s="472"/>
      <c r="U44" s="472"/>
      <c r="V44" s="472"/>
      <c r="W44" s="367">
        <f>W40+W41+W42+W43</f>
        <v>0</v>
      </c>
      <c r="Z44" s="466"/>
      <c r="AA44" s="467"/>
      <c r="AB44" s="468"/>
      <c r="AC44" s="58"/>
    </row>
    <row r="45" spans="2:36" ht="14.25" customHeight="1" thickBot="1" x14ac:dyDescent="0.3">
      <c r="C45" s="582"/>
      <c r="D45" s="583"/>
      <c r="E45" s="583"/>
      <c r="F45" s="584"/>
      <c r="Z45" s="464" t="s">
        <v>38</v>
      </c>
      <c r="AA45" s="465"/>
      <c r="AB45" s="465"/>
      <c r="AC45" s="50">
        <f>SUM(AC42:AC44)</f>
        <v>0</v>
      </c>
    </row>
    <row r="46" spans="2:36" ht="14.25" customHeight="1" x14ac:dyDescent="0.25">
      <c r="C46" s="582"/>
      <c r="D46" s="583"/>
      <c r="E46" s="583"/>
      <c r="F46" s="584"/>
      <c r="G46" s="569" t="s">
        <v>32</v>
      </c>
      <c r="H46" s="585"/>
      <c r="I46" s="570"/>
      <c r="W46" s="6"/>
      <c r="X46" s="6"/>
    </row>
    <row r="47" spans="2:36" ht="14.25" customHeight="1" thickBot="1" x14ac:dyDescent="0.3">
      <c r="C47" s="576">
        <f>C40+C41+C42+C43+C44+C45+C46</f>
        <v>0</v>
      </c>
      <c r="D47" s="577"/>
      <c r="E47" s="577"/>
      <c r="F47" s="578"/>
      <c r="G47" s="579" t="s">
        <v>18</v>
      </c>
      <c r="H47" s="580"/>
      <c r="I47" s="581"/>
      <c r="W47" s="6"/>
      <c r="X47" s="6"/>
    </row>
    <row r="48" spans="2:36" ht="14.25" customHeight="1" thickBot="1" x14ac:dyDescent="0.3">
      <c r="G48" s="51" t="s">
        <v>16</v>
      </c>
      <c r="H48" s="269"/>
      <c r="W48" s="6"/>
      <c r="X48" s="6"/>
    </row>
    <row r="49" spans="7:24" ht="17.25" customHeight="1" thickBot="1" x14ac:dyDescent="0.3">
      <c r="G49" s="51" t="s">
        <v>213</v>
      </c>
      <c r="H49" s="59"/>
      <c r="W49" s="6"/>
      <c r="X49" s="6"/>
    </row>
    <row r="50" spans="7:24" ht="15" customHeight="1" x14ac:dyDescent="0.25">
      <c r="G50" s="569" t="s">
        <v>31</v>
      </c>
      <c r="H50" s="570"/>
      <c r="W50" s="6"/>
      <c r="X50" s="6"/>
    </row>
    <row r="51" spans="7:24" ht="15" customHeight="1" thickBot="1" x14ac:dyDescent="0.3">
      <c r="G51" s="571"/>
      <c r="H51" s="572"/>
      <c r="W51" s="6"/>
      <c r="X51" s="6"/>
    </row>
    <row r="52" spans="7:24" x14ac:dyDescent="0.25">
      <c r="G52" s="52" t="s">
        <v>11</v>
      </c>
      <c r="H52" s="52" t="s">
        <v>10</v>
      </c>
      <c r="W52" s="6"/>
      <c r="X52" s="6"/>
    </row>
    <row r="53" spans="7:24" ht="15.75" thickBot="1" x14ac:dyDescent="0.3">
      <c r="G53" s="53"/>
      <c r="H53" s="53"/>
      <c r="W53" s="6"/>
      <c r="X53" s="6"/>
    </row>
    <row r="54" spans="7:24" x14ac:dyDescent="0.25">
      <c r="G54" s="60"/>
      <c r="H54" s="63"/>
    </row>
    <row r="55" spans="7:24" x14ac:dyDescent="0.25">
      <c r="G55" s="61"/>
      <c r="H55" s="54"/>
    </row>
    <row r="56" spans="7:24" ht="15" customHeight="1" x14ac:dyDescent="0.25">
      <c r="G56" s="62"/>
      <c r="H56" s="55"/>
    </row>
    <row r="57" spans="7:24" x14ac:dyDescent="0.25">
      <c r="G57" s="61"/>
      <c r="H57" s="54"/>
    </row>
    <row r="58" spans="7:24" ht="15" customHeight="1" x14ac:dyDescent="0.25">
      <c r="G58" s="62"/>
      <c r="H58" s="55"/>
    </row>
    <row r="59" spans="7:24" x14ac:dyDescent="0.25">
      <c r="G59" s="61"/>
      <c r="H59" s="54"/>
    </row>
    <row r="60" spans="7:24" ht="15.75" customHeight="1" thickBot="1" x14ac:dyDescent="0.3">
      <c r="G60" s="62"/>
      <c r="H60" s="55"/>
    </row>
    <row r="61" spans="7:24" ht="26.25" customHeight="1" thickBot="1" x14ac:dyDescent="0.3">
      <c r="G61" s="4">
        <f>SUM(G54:G60)</f>
        <v>0</v>
      </c>
      <c r="H61" s="49">
        <f>SUM(H54:H60)</f>
        <v>0</v>
      </c>
    </row>
  </sheetData>
  <sheetProtection algorithmName="SHA-512" hashValue="KrZ0lK/1PllGD/7J0RrcwATiGyQOBnPrud0pY0lWAu6ANyWeZV7ObTkq3MoX6GkQzHD4ow0HRcKUgZxB30JqiQ==" saltValue="XQNcIsWLzhVC3/j9yRY1pA==" spinCount="100000" sheet="1" objects="1" scenarios="1"/>
  <mergeCells count="75">
    <mergeCell ref="C2:E3"/>
    <mergeCell ref="F2:F5"/>
    <mergeCell ref="C1:L1"/>
    <mergeCell ref="G2:J3"/>
    <mergeCell ref="K2:K5"/>
    <mergeCell ref="L2:L5"/>
    <mergeCell ref="I4:J4"/>
    <mergeCell ref="B4:B5"/>
    <mergeCell ref="C4:C5"/>
    <mergeCell ref="D4:D5"/>
    <mergeCell ref="E4:E5"/>
    <mergeCell ref="G4:H4"/>
    <mergeCell ref="C41:F41"/>
    <mergeCell ref="C39:F39"/>
    <mergeCell ref="C40:F40"/>
    <mergeCell ref="C38:G38"/>
    <mergeCell ref="G39:I39"/>
    <mergeCell ref="G40:H41"/>
    <mergeCell ref="I40:I41"/>
    <mergeCell ref="C47:F47"/>
    <mergeCell ref="C45:F45"/>
    <mergeCell ref="C46:F46"/>
    <mergeCell ref="C44:F44"/>
    <mergeCell ref="C42:F42"/>
    <mergeCell ref="C43:F43"/>
    <mergeCell ref="Z9:AA9"/>
    <mergeCell ref="Z10:AA10"/>
    <mergeCell ref="G46:I46"/>
    <mergeCell ref="G47:I47"/>
    <mergeCell ref="Z17:AB17"/>
    <mergeCell ref="Z18:AB18"/>
    <mergeCell ref="Z21:AC21"/>
    <mergeCell ref="Z22:AB22"/>
    <mergeCell ref="Z23:AB23"/>
    <mergeCell ref="Z24:AB24"/>
    <mergeCell ref="Z25:AB25"/>
    <mergeCell ref="Z26:AB26"/>
    <mergeCell ref="Z39:AC39"/>
    <mergeCell ref="Z40:AB41"/>
    <mergeCell ref="Z44:AB44"/>
    <mergeCell ref="Z45:AB45"/>
    <mergeCell ref="G50:H51"/>
    <mergeCell ref="G42:H43"/>
    <mergeCell ref="I42:I43"/>
    <mergeCell ref="S1:U1"/>
    <mergeCell ref="M2:R3"/>
    <mergeCell ref="S2:V3"/>
    <mergeCell ref="T4:T5"/>
    <mergeCell ref="U4:U5"/>
    <mergeCell ref="V4:V5"/>
    <mergeCell ref="S4:S5"/>
    <mergeCell ref="S39:W39"/>
    <mergeCell ref="S44:V44"/>
    <mergeCell ref="S40:V40"/>
    <mergeCell ref="Z5:AB6"/>
    <mergeCell ref="AD5:AG5"/>
    <mergeCell ref="AD6:AE6"/>
    <mergeCell ref="AF6:AG6"/>
    <mergeCell ref="Z7:AA7"/>
    <mergeCell ref="AE7:AE8"/>
    <mergeCell ref="AF7:AF8"/>
    <mergeCell ref="AG7:AG8"/>
    <mergeCell ref="Z8:AA8"/>
    <mergeCell ref="AD7:AD8"/>
    <mergeCell ref="AD10:AF10"/>
    <mergeCell ref="Z13:AC13"/>
    <mergeCell ref="Z14:AB14"/>
    <mergeCell ref="Z15:AB15"/>
    <mergeCell ref="Z16:AB16"/>
    <mergeCell ref="AC40:AC41"/>
    <mergeCell ref="S41:V41"/>
    <mergeCell ref="S42:V42"/>
    <mergeCell ref="Z42:AB42"/>
    <mergeCell ref="S43:V43"/>
    <mergeCell ref="Z43:AB43"/>
  </mergeCells>
  <pageMargins left="0.7" right="0.7" top="0.75" bottom="0.75" header="0.3" footer="0.3"/>
  <pageSetup paperSize="9" scale="64" fitToHeight="0" orientation="landscape"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9E040BC3-36F9-4C14-8E0D-E6D191007403}">
          <x14:formula1>
            <xm:f>Llistes!$D$11:$D$19</xm:f>
          </x14:formula1>
          <xm:sqref>X6:X35</xm:sqref>
        </x14:dataValidation>
        <x14:dataValidation type="list" allowBlank="1" showInputMessage="1" showErrorMessage="1" xr:uid="{1D0AF1F2-0B24-4812-A27E-5606F94B427B}">
          <x14:formula1>
            <xm:f>'Usos Activitats Pròpies'!$G$1:$AA$1</xm:f>
          </x14:formula1>
          <xm:sqref>Y6:Y36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AJ61"/>
  <sheetViews>
    <sheetView zoomScale="80" zoomScaleNormal="80" zoomScalePageLayoutView="85" workbookViewId="0">
      <selection activeCell="C6" sqref="C6"/>
    </sheetView>
  </sheetViews>
  <sheetFormatPr baseColWidth="10" defaultColWidth="7.5703125" defaultRowHeight="15" x14ac:dyDescent="0.25"/>
  <cols>
    <col min="1" max="1" width="1.7109375" style="1" customWidth="1"/>
    <col min="2" max="2" width="7.5703125" style="11"/>
    <col min="3" max="10" width="7.5703125" style="1"/>
    <col min="11" max="11" width="6.7109375" style="1" customWidth="1"/>
    <col min="12" max="12" width="6.140625" style="1" customWidth="1"/>
    <col min="13" max="22" width="7.5703125" style="1"/>
    <col min="23" max="23" width="9.5703125" style="1" customWidth="1"/>
    <col min="24" max="24" width="10.28515625" style="1" customWidth="1"/>
    <col min="25" max="25" width="12" style="1" customWidth="1"/>
    <col min="26" max="28" width="7.5703125" style="1"/>
    <col min="29" max="29" width="9.85546875" style="1" bestFit="1" customWidth="1"/>
    <col min="30" max="34" width="7.5703125" style="1"/>
    <col min="35" max="35" width="20.5703125" style="197" customWidth="1"/>
    <col min="36" max="36" width="22.28515625" style="197" customWidth="1"/>
    <col min="37" max="16384" width="7.5703125" style="1"/>
  </cols>
  <sheetData>
    <row r="1" spans="2:33" ht="26.25" customHeight="1" thickBot="1" x14ac:dyDescent="0.3">
      <c r="B1" s="12" t="str">
        <f>MensualSumatori!A1</f>
        <v>Gener</v>
      </c>
      <c r="C1" s="532" t="s">
        <v>45</v>
      </c>
      <c r="D1" s="533"/>
      <c r="E1" s="533"/>
      <c r="F1" s="533"/>
      <c r="G1" s="533"/>
      <c r="H1" s="533"/>
      <c r="I1" s="533"/>
      <c r="J1" s="533"/>
      <c r="K1" s="533"/>
      <c r="L1" s="534"/>
      <c r="S1" s="505" t="s">
        <v>190</v>
      </c>
      <c r="T1" s="506"/>
      <c r="U1" s="507"/>
      <c r="V1" s="279"/>
    </row>
    <row r="2" spans="2:33" ht="14.25" customHeight="1" x14ac:dyDescent="0.25">
      <c r="B2" s="12">
        <v>2</v>
      </c>
      <c r="C2" s="535" t="s">
        <v>1</v>
      </c>
      <c r="D2" s="536"/>
      <c r="E2" s="536"/>
      <c r="F2" s="592" t="s">
        <v>2</v>
      </c>
      <c r="G2" s="535" t="s">
        <v>24</v>
      </c>
      <c r="H2" s="536"/>
      <c r="I2" s="536"/>
      <c r="J2" s="537"/>
      <c r="K2" s="541" t="s">
        <v>169</v>
      </c>
      <c r="L2" s="541" t="s">
        <v>170</v>
      </c>
      <c r="M2" s="508" t="s">
        <v>0</v>
      </c>
      <c r="N2" s="509"/>
      <c r="O2" s="509"/>
      <c r="P2" s="509"/>
      <c r="Q2" s="509"/>
      <c r="R2" s="510"/>
      <c r="S2" s="514" t="s">
        <v>29</v>
      </c>
      <c r="T2" s="515"/>
      <c r="U2" s="515"/>
      <c r="V2" s="516"/>
      <c r="W2" s="274"/>
      <c r="X2" s="274"/>
    </row>
    <row r="3" spans="2:33" ht="14.25" customHeight="1" thickBot="1" x14ac:dyDescent="0.3">
      <c r="C3" s="538"/>
      <c r="D3" s="539"/>
      <c r="E3" s="539"/>
      <c r="F3" s="593"/>
      <c r="G3" s="538"/>
      <c r="H3" s="539"/>
      <c r="I3" s="539"/>
      <c r="J3" s="540"/>
      <c r="K3" s="542"/>
      <c r="L3" s="542"/>
      <c r="M3" s="511"/>
      <c r="N3" s="512"/>
      <c r="O3" s="512"/>
      <c r="P3" s="512"/>
      <c r="Q3" s="512"/>
      <c r="R3" s="513"/>
      <c r="S3" s="517"/>
      <c r="T3" s="518"/>
      <c r="U3" s="518"/>
      <c r="V3" s="519"/>
      <c r="W3" s="274"/>
      <c r="X3" s="274"/>
    </row>
    <row r="4" spans="2:33" ht="30.75" customHeight="1" thickBot="1" x14ac:dyDescent="0.3">
      <c r="B4" s="586" t="s">
        <v>17</v>
      </c>
      <c r="C4" s="588" t="s">
        <v>3</v>
      </c>
      <c r="D4" s="588" t="s">
        <v>4</v>
      </c>
      <c r="E4" s="590" t="s">
        <v>5</v>
      </c>
      <c r="F4" s="593"/>
      <c r="G4" s="544" t="s">
        <v>25</v>
      </c>
      <c r="H4" s="545"/>
      <c r="I4" s="544" t="s">
        <v>5</v>
      </c>
      <c r="J4" s="545"/>
      <c r="K4" s="542"/>
      <c r="L4" s="542"/>
      <c r="M4" s="44" t="s">
        <v>186</v>
      </c>
      <c r="N4" s="44" t="s">
        <v>187</v>
      </c>
      <c r="O4" s="45" t="s">
        <v>22</v>
      </c>
      <c r="P4" s="46" t="s">
        <v>23</v>
      </c>
      <c r="Q4" s="45" t="s">
        <v>188</v>
      </c>
      <c r="R4" s="46" t="s">
        <v>189</v>
      </c>
      <c r="S4" s="524" t="s">
        <v>6</v>
      </c>
      <c r="T4" s="520" t="s">
        <v>7</v>
      </c>
      <c r="U4" s="520" t="s">
        <v>8</v>
      </c>
      <c r="V4" s="522" t="s">
        <v>9</v>
      </c>
      <c r="W4" s="274"/>
      <c r="X4" s="274"/>
    </row>
    <row r="5" spans="2:33" ht="36.75" customHeight="1" thickBot="1" x14ac:dyDescent="0.3">
      <c r="B5" s="587"/>
      <c r="C5" s="589"/>
      <c r="D5" s="589"/>
      <c r="E5" s="591"/>
      <c r="F5" s="594"/>
      <c r="G5" s="265" t="s">
        <v>21</v>
      </c>
      <c r="H5" s="272" t="s">
        <v>26</v>
      </c>
      <c r="I5" s="266" t="s">
        <v>21</v>
      </c>
      <c r="J5" s="271" t="s">
        <v>26</v>
      </c>
      <c r="K5" s="543"/>
      <c r="L5" s="543"/>
      <c r="M5" s="20" t="s">
        <v>15</v>
      </c>
      <c r="N5" s="164" t="s">
        <v>15</v>
      </c>
      <c r="O5" s="21" t="s">
        <v>15</v>
      </c>
      <c r="P5" s="21" t="s">
        <v>15</v>
      </c>
      <c r="Q5" s="21" t="s">
        <v>15</v>
      </c>
      <c r="R5" s="21" t="s">
        <v>15</v>
      </c>
      <c r="S5" s="525"/>
      <c r="T5" s="521"/>
      <c r="U5" s="521"/>
      <c r="V5" s="523"/>
      <c r="W5" s="278" t="s">
        <v>225</v>
      </c>
      <c r="X5" s="462" t="s">
        <v>222</v>
      </c>
      <c r="Y5" s="463" t="s">
        <v>250</v>
      </c>
      <c r="Z5" s="515" t="s">
        <v>44</v>
      </c>
      <c r="AA5" s="515"/>
      <c r="AB5" s="516"/>
      <c r="AD5" s="557" t="s">
        <v>184</v>
      </c>
      <c r="AE5" s="558"/>
      <c r="AF5" s="558"/>
      <c r="AG5" s="559"/>
    </row>
    <row r="6" spans="2:33" ht="14.25" customHeight="1" thickBot="1" x14ac:dyDescent="0.3">
      <c r="B6" s="188">
        <v>1</v>
      </c>
      <c r="C6" s="179"/>
      <c r="D6" s="180"/>
      <c r="E6" s="165"/>
      <c r="F6" s="416"/>
      <c r="G6" s="412"/>
      <c r="H6" s="166"/>
      <c r="I6" s="166"/>
      <c r="J6" s="166"/>
      <c r="K6" s="167"/>
      <c r="L6" s="170"/>
      <c r="M6" s="167"/>
      <c r="N6" s="168"/>
      <c r="O6" s="168"/>
      <c r="P6" s="168"/>
      <c r="Q6" s="168"/>
      <c r="R6" s="170"/>
      <c r="S6" s="181"/>
      <c r="T6" s="168"/>
      <c r="U6" s="169"/>
      <c r="V6" s="169"/>
      <c r="W6" s="446"/>
      <c r="X6" s="448"/>
      <c r="Y6" s="452"/>
      <c r="Z6" s="555"/>
      <c r="AA6" s="555"/>
      <c r="AB6" s="556"/>
      <c r="AD6" s="544" t="s">
        <v>25</v>
      </c>
      <c r="AE6" s="545"/>
      <c r="AF6" s="544" t="s">
        <v>5</v>
      </c>
      <c r="AG6" s="545"/>
    </row>
    <row r="7" spans="2:33" ht="14.25" customHeight="1" x14ac:dyDescent="0.25">
      <c r="B7" s="189">
        <v>2</v>
      </c>
      <c r="C7" s="182"/>
      <c r="D7" s="174"/>
      <c r="E7" s="171"/>
      <c r="F7" s="417"/>
      <c r="G7" s="413"/>
      <c r="H7" s="173"/>
      <c r="I7" s="173"/>
      <c r="J7" s="173"/>
      <c r="K7" s="172"/>
      <c r="L7" s="173"/>
      <c r="M7" s="172"/>
      <c r="N7" s="174"/>
      <c r="O7" s="174"/>
      <c r="P7" s="174"/>
      <c r="Q7" s="174"/>
      <c r="R7" s="173"/>
      <c r="S7" s="182"/>
      <c r="T7" s="174"/>
      <c r="U7" s="171"/>
      <c r="V7" s="171"/>
      <c r="W7" s="417"/>
      <c r="X7" s="449"/>
      <c r="Y7" s="454"/>
      <c r="Z7" s="486" t="s">
        <v>6</v>
      </c>
      <c r="AA7" s="487"/>
      <c r="AB7" s="56"/>
      <c r="AD7" s="493" t="s">
        <v>21</v>
      </c>
      <c r="AE7" s="560" t="s">
        <v>26</v>
      </c>
      <c r="AF7" s="493" t="s">
        <v>21</v>
      </c>
      <c r="AG7" s="560" t="s">
        <v>26</v>
      </c>
    </row>
    <row r="8" spans="2:33" ht="14.25" customHeight="1" thickBot="1" x14ac:dyDescent="0.3">
      <c r="B8" s="190">
        <v>3</v>
      </c>
      <c r="C8" s="183"/>
      <c r="D8" s="178"/>
      <c r="E8" s="175"/>
      <c r="F8" s="418"/>
      <c r="G8" s="414"/>
      <c r="H8" s="177"/>
      <c r="I8" s="177"/>
      <c r="J8" s="177"/>
      <c r="K8" s="176"/>
      <c r="L8" s="177"/>
      <c r="M8" s="176"/>
      <c r="N8" s="178"/>
      <c r="O8" s="178"/>
      <c r="P8" s="178"/>
      <c r="Q8" s="178"/>
      <c r="R8" s="177"/>
      <c r="S8" s="183"/>
      <c r="T8" s="178"/>
      <c r="U8" s="175"/>
      <c r="V8" s="175"/>
      <c r="W8" s="418"/>
      <c r="X8" s="450"/>
      <c r="Y8" s="452"/>
      <c r="Z8" s="562" t="s">
        <v>7</v>
      </c>
      <c r="AA8" s="563"/>
      <c r="AB8" s="56"/>
      <c r="AD8" s="494"/>
      <c r="AE8" s="561"/>
      <c r="AF8" s="494"/>
      <c r="AG8" s="561"/>
    </row>
    <row r="9" spans="2:33" ht="14.25" customHeight="1" thickBot="1" x14ac:dyDescent="0.3">
      <c r="B9" s="189">
        <v>4</v>
      </c>
      <c r="C9" s="182"/>
      <c r="D9" s="174"/>
      <c r="E9" s="171"/>
      <c r="F9" s="417"/>
      <c r="G9" s="413"/>
      <c r="H9" s="173"/>
      <c r="I9" s="173"/>
      <c r="J9" s="173"/>
      <c r="K9" s="172"/>
      <c r="L9" s="173"/>
      <c r="M9" s="172"/>
      <c r="N9" s="174"/>
      <c r="O9" s="174"/>
      <c r="P9" s="174"/>
      <c r="Q9" s="174"/>
      <c r="R9" s="173"/>
      <c r="S9" s="182"/>
      <c r="T9" s="174"/>
      <c r="U9" s="171"/>
      <c r="V9" s="171"/>
      <c r="W9" s="417"/>
      <c r="X9" s="449"/>
      <c r="Y9" s="454"/>
      <c r="Z9" s="486" t="s">
        <v>8</v>
      </c>
      <c r="AA9" s="487"/>
      <c r="AB9" s="56"/>
      <c r="AD9" s="273">
        <f>COUNTIFS(G6:G35,"&gt;4")</f>
        <v>0</v>
      </c>
      <c r="AE9" s="273">
        <f>COUNTIFS(H6:H35,"&gt;4")</f>
        <v>0</v>
      </c>
      <c r="AF9" s="273">
        <f>COUNTIFS(I6:I35,"&gt;4")</f>
        <v>0</v>
      </c>
      <c r="AG9" s="273">
        <f>COUNTIFS(J6:J35,"&gt;4")</f>
        <v>0</v>
      </c>
    </row>
    <row r="10" spans="2:33" ht="14.25" customHeight="1" thickBot="1" x14ac:dyDescent="0.3">
      <c r="B10" s="190">
        <v>5</v>
      </c>
      <c r="C10" s="183"/>
      <c r="D10" s="178"/>
      <c r="E10" s="175"/>
      <c r="F10" s="418"/>
      <c r="G10" s="414"/>
      <c r="H10" s="177"/>
      <c r="I10" s="177"/>
      <c r="J10" s="177"/>
      <c r="K10" s="176"/>
      <c r="L10" s="177"/>
      <c r="M10" s="176"/>
      <c r="N10" s="178"/>
      <c r="O10" s="178"/>
      <c r="P10" s="178"/>
      <c r="Q10" s="178"/>
      <c r="R10" s="177"/>
      <c r="S10" s="183"/>
      <c r="T10" s="178"/>
      <c r="U10" s="175"/>
      <c r="V10" s="175"/>
      <c r="W10" s="418"/>
      <c r="X10" s="450"/>
      <c r="Y10" s="452"/>
      <c r="Z10" s="488" t="s">
        <v>9</v>
      </c>
      <c r="AA10" s="489"/>
      <c r="AB10" s="57"/>
      <c r="AD10" s="490" t="s">
        <v>185</v>
      </c>
      <c r="AE10" s="491"/>
      <c r="AF10" s="492"/>
      <c r="AG10" s="273">
        <f>AD9+AE9+AF9+AG9</f>
        <v>0</v>
      </c>
    </row>
    <row r="11" spans="2:33" ht="14.25" customHeight="1" x14ac:dyDescent="0.25">
      <c r="B11" s="189">
        <v>6</v>
      </c>
      <c r="C11" s="182"/>
      <c r="D11" s="174"/>
      <c r="E11" s="171"/>
      <c r="F11" s="417"/>
      <c r="G11" s="413"/>
      <c r="H11" s="173"/>
      <c r="I11" s="173"/>
      <c r="J11" s="173"/>
      <c r="K11" s="172"/>
      <c r="L11" s="173"/>
      <c r="M11" s="172"/>
      <c r="N11" s="174"/>
      <c r="O11" s="174"/>
      <c r="P11" s="174"/>
      <c r="Q11" s="174"/>
      <c r="R11" s="173"/>
      <c r="S11" s="182"/>
      <c r="T11" s="174"/>
      <c r="U11" s="171"/>
      <c r="V11" s="171"/>
      <c r="W11" s="417"/>
      <c r="X11" s="449"/>
      <c r="Y11" s="454"/>
    </row>
    <row r="12" spans="2:33" ht="14.25" customHeight="1" thickBot="1" x14ac:dyDescent="0.3">
      <c r="B12" s="190">
        <v>7</v>
      </c>
      <c r="C12" s="183"/>
      <c r="D12" s="178"/>
      <c r="E12" s="175"/>
      <c r="F12" s="418"/>
      <c r="G12" s="414"/>
      <c r="H12" s="177"/>
      <c r="I12" s="177"/>
      <c r="J12" s="177"/>
      <c r="K12" s="176"/>
      <c r="L12" s="177"/>
      <c r="M12" s="176"/>
      <c r="N12" s="178"/>
      <c r="O12" s="178"/>
      <c r="P12" s="178"/>
      <c r="Q12" s="178"/>
      <c r="R12" s="177"/>
      <c r="S12" s="183"/>
      <c r="T12" s="178"/>
      <c r="U12" s="175"/>
      <c r="V12" s="175"/>
      <c r="W12" s="418"/>
      <c r="X12" s="450"/>
      <c r="Y12" s="452"/>
    </row>
    <row r="13" spans="2:33" ht="14.25" customHeight="1" x14ac:dyDescent="0.25">
      <c r="B13" s="189">
        <v>8</v>
      </c>
      <c r="C13" s="182"/>
      <c r="D13" s="174"/>
      <c r="E13" s="171"/>
      <c r="F13" s="417"/>
      <c r="G13" s="413"/>
      <c r="H13" s="173"/>
      <c r="I13" s="173"/>
      <c r="J13" s="173"/>
      <c r="K13" s="172"/>
      <c r="L13" s="173"/>
      <c r="M13" s="172"/>
      <c r="N13" s="174"/>
      <c r="O13" s="174"/>
      <c r="P13" s="174"/>
      <c r="Q13" s="174"/>
      <c r="R13" s="173"/>
      <c r="S13" s="182"/>
      <c r="T13" s="174"/>
      <c r="U13" s="171"/>
      <c r="V13" s="171"/>
      <c r="W13" s="417"/>
      <c r="X13" s="449"/>
      <c r="Y13" s="454"/>
      <c r="Z13" s="549" t="s">
        <v>128</v>
      </c>
      <c r="AA13" s="550"/>
      <c r="AB13" s="550"/>
      <c r="AC13" s="551"/>
    </row>
    <row r="14" spans="2:33" ht="14.25" customHeight="1" x14ac:dyDescent="0.25">
      <c r="B14" s="190">
        <v>9</v>
      </c>
      <c r="C14" s="183"/>
      <c r="D14" s="178"/>
      <c r="E14" s="175"/>
      <c r="F14" s="418"/>
      <c r="G14" s="414"/>
      <c r="H14" s="177"/>
      <c r="I14" s="177"/>
      <c r="J14" s="177"/>
      <c r="K14" s="176"/>
      <c r="L14" s="177"/>
      <c r="M14" s="176"/>
      <c r="N14" s="178"/>
      <c r="O14" s="178"/>
      <c r="P14" s="178"/>
      <c r="Q14" s="178"/>
      <c r="R14" s="177"/>
      <c r="S14" s="183"/>
      <c r="T14" s="178"/>
      <c r="U14" s="175"/>
      <c r="V14" s="175"/>
      <c r="W14" s="418"/>
      <c r="X14" s="450"/>
      <c r="Y14" s="452"/>
      <c r="Z14" s="552" t="s">
        <v>129</v>
      </c>
      <c r="AA14" s="553"/>
      <c r="AB14" s="553"/>
      <c r="AC14" s="163">
        <f>C36+D36+E36+F36+G36+H36+I36+J36</f>
        <v>0</v>
      </c>
    </row>
    <row r="15" spans="2:33" ht="14.25" customHeight="1" x14ac:dyDescent="0.25">
      <c r="B15" s="189">
        <v>10</v>
      </c>
      <c r="C15" s="182"/>
      <c r="D15" s="174"/>
      <c r="E15" s="171"/>
      <c r="F15" s="417"/>
      <c r="G15" s="413"/>
      <c r="H15" s="173"/>
      <c r="I15" s="173"/>
      <c r="J15" s="173"/>
      <c r="K15" s="172"/>
      <c r="L15" s="173"/>
      <c r="M15" s="172"/>
      <c r="N15" s="174"/>
      <c r="O15" s="174"/>
      <c r="P15" s="174"/>
      <c r="Q15" s="174"/>
      <c r="R15" s="173"/>
      <c r="S15" s="182"/>
      <c r="T15" s="174"/>
      <c r="U15" s="171"/>
      <c r="V15" s="171"/>
      <c r="W15" s="417"/>
      <c r="X15" s="449"/>
      <c r="Y15" s="454"/>
      <c r="Z15" s="552" t="s">
        <v>130</v>
      </c>
      <c r="AA15" s="553"/>
      <c r="AB15" s="553"/>
      <c r="AC15" s="163">
        <f>H38</f>
        <v>0</v>
      </c>
    </row>
    <row r="16" spans="2:33" ht="14.25" customHeight="1" x14ac:dyDescent="0.25">
      <c r="B16" s="190">
        <v>11</v>
      </c>
      <c r="C16" s="183"/>
      <c r="D16" s="178"/>
      <c r="E16" s="175"/>
      <c r="F16" s="418"/>
      <c r="G16" s="414"/>
      <c r="H16" s="177"/>
      <c r="I16" s="177"/>
      <c r="J16" s="177"/>
      <c r="K16" s="176"/>
      <c r="L16" s="177"/>
      <c r="M16" s="176"/>
      <c r="N16" s="178"/>
      <c r="O16" s="178"/>
      <c r="P16" s="178"/>
      <c r="Q16" s="178"/>
      <c r="R16" s="177"/>
      <c r="S16" s="183"/>
      <c r="T16" s="178"/>
      <c r="U16" s="175"/>
      <c r="V16" s="175"/>
      <c r="W16" s="418"/>
      <c r="X16" s="450"/>
      <c r="Y16" s="452"/>
      <c r="Z16" s="552" t="s">
        <v>99</v>
      </c>
      <c r="AA16" s="553"/>
      <c r="AB16" s="553"/>
      <c r="AC16" s="163">
        <f>W44</f>
        <v>0</v>
      </c>
    </row>
    <row r="17" spans="2:29" ht="14.25" customHeight="1" x14ac:dyDescent="0.25">
      <c r="B17" s="189">
        <v>12</v>
      </c>
      <c r="C17" s="182"/>
      <c r="D17" s="174"/>
      <c r="E17" s="171"/>
      <c r="F17" s="417"/>
      <c r="G17" s="413"/>
      <c r="H17" s="173"/>
      <c r="I17" s="173"/>
      <c r="J17" s="173"/>
      <c r="K17" s="172"/>
      <c r="L17" s="173"/>
      <c r="M17" s="172"/>
      <c r="N17" s="174"/>
      <c r="O17" s="174"/>
      <c r="P17" s="174"/>
      <c r="Q17" s="174"/>
      <c r="R17" s="173"/>
      <c r="S17" s="182"/>
      <c r="T17" s="174"/>
      <c r="U17" s="171"/>
      <c r="V17" s="171"/>
      <c r="W17" s="417"/>
      <c r="X17" s="449"/>
      <c r="Y17" s="454"/>
      <c r="Z17" s="554" t="s">
        <v>192</v>
      </c>
      <c r="AA17" s="554"/>
      <c r="AB17" s="552"/>
      <c r="AC17" s="163">
        <f>AC45</f>
        <v>0</v>
      </c>
    </row>
    <row r="18" spans="2:29" ht="14.25" customHeight="1" thickBot="1" x14ac:dyDescent="0.3">
      <c r="B18" s="190">
        <v>13</v>
      </c>
      <c r="C18" s="183"/>
      <c r="D18" s="178"/>
      <c r="E18" s="175"/>
      <c r="F18" s="418"/>
      <c r="G18" s="414"/>
      <c r="H18" s="177"/>
      <c r="I18" s="177"/>
      <c r="J18" s="177"/>
      <c r="K18" s="176"/>
      <c r="L18" s="177"/>
      <c r="M18" s="176"/>
      <c r="N18" s="178"/>
      <c r="O18" s="178"/>
      <c r="P18" s="178"/>
      <c r="Q18" s="178"/>
      <c r="R18" s="177"/>
      <c r="S18" s="183"/>
      <c r="T18" s="178"/>
      <c r="U18" s="175"/>
      <c r="V18" s="175"/>
      <c r="W18" s="418"/>
      <c r="X18" s="450"/>
      <c r="Y18" s="452"/>
      <c r="Z18" s="497" t="s">
        <v>48</v>
      </c>
      <c r="AA18" s="498"/>
      <c r="AB18" s="498"/>
      <c r="AC18" s="162">
        <f>AC14+AC15+AC16+AC17</f>
        <v>0</v>
      </c>
    </row>
    <row r="19" spans="2:29" ht="14.25" customHeight="1" x14ac:dyDescent="0.25">
      <c r="B19" s="189">
        <v>14</v>
      </c>
      <c r="C19" s="182"/>
      <c r="D19" s="174"/>
      <c r="E19" s="171"/>
      <c r="F19" s="417"/>
      <c r="G19" s="413"/>
      <c r="H19" s="173"/>
      <c r="I19" s="173"/>
      <c r="J19" s="173"/>
      <c r="K19" s="172"/>
      <c r="L19" s="173"/>
      <c r="M19" s="172"/>
      <c r="N19" s="174"/>
      <c r="O19" s="174"/>
      <c r="P19" s="174"/>
      <c r="Q19" s="174"/>
      <c r="R19" s="173"/>
      <c r="S19" s="182"/>
      <c r="T19" s="174"/>
      <c r="U19" s="171"/>
      <c r="V19" s="171"/>
      <c r="W19" s="417"/>
      <c r="X19" s="449"/>
      <c r="Y19" s="454"/>
    </row>
    <row r="20" spans="2:29" ht="14.25" customHeight="1" thickBot="1" x14ac:dyDescent="0.3">
      <c r="B20" s="190">
        <v>15</v>
      </c>
      <c r="C20" s="183"/>
      <c r="D20" s="178"/>
      <c r="E20" s="175"/>
      <c r="F20" s="418"/>
      <c r="G20" s="414"/>
      <c r="H20" s="177"/>
      <c r="I20" s="177"/>
      <c r="J20" s="177"/>
      <c r="K20" s="176"/>
      <c r="L20" s="177"/>
      <c r="M20" s="176"/>
      <c r="N20" s="178"/>
      <c r="O20" s="178"/>
      <c r="P20" s="178"/>
      <c r="Q20" s="178"/>
      <c r="R20" s="177"/>
      <c r="S20" s="183"/>
      <c r="T20" s="178"/>
      <c r="U20" s="175"/>
      <c r="V20" s="175"/>
      <c r="W20" s="418"/>
      <c r="X20" s="450"/>
      <c r="Y20" s="452"/>
    </row>
    <row r="21" spans="2:29" ht="14.25" customHeight="1" x14ac:dyDescent="0.25">
      <c r="B21" s="189">
        <v>16</v>
      </c>
      <c r="C21" s="182"/>
      <c r="D21" s="174"/>
      <c r="E21" s="171"/>
      <c r="F21" s="417"/>
      <c r="G21" s="413"/>
      <c r="H21" s="173"/>
      <c r="I21" s="173"/>
      <c r="J21" s="173"/>
      <c r="K21" s="172"/>
      <c r="L21" s="173"/>
      <c r="M21" s="172"/>
      <c r="N21" s="174"/>
      <c r="O21" s="174"/>
      <c r="P21" s="174"/>
      <c r="Q21" s="174"/>
      <c r="R21" s="173"/>
      <c r="S21" s="182"/>
      <c r="T21" s="174"/>
      <c r="U21" s="171"/>
      <c r="V21" s="171"/>
      <c r="W21" s="417"/>
      <c r="X21" s="449"/>
      <c r="Y21" s="454"/>
      <c r="Z21" s="499" t="s">
        <v>131</v>
      </c>
      <c r="AA21" s="500"/>
      <c r="AB21" s="500"/>
      <c r="AC21" s="501"/>
    </row>
    <row r="22" spans="2:29" ht="14.25" customHeight="1" x14ac:dyDescent="0.25">
      <c r="B22" s="190">
        <v>17</v>
      </c>
      <c r="C22" s="183"/>
      <c r="D22" s="178"/>
      <c r="E22" s="175"/>
      <c r="F22" s="418"/>
      <c r="G22" s="414"/>
      <c r="H22" s="177"/>
      <c r="I22" s="177"/>
      <c r="J22" s="177"/>
      <c r="K22" s="176"/>
      <c r="L22" s="177"/>
      <c r="M22" s="176"/>
      <c r="N22" s="178"/>
      <c r="O22" s="178"/>
      <c r="P22" s="178"/>
      <c r="Q22" s="178"/>
      <c r="R22" s="177"/>
      <c r="S22" s="183"/>
      <c r="T22" s="178"/>
      <c r="U22" s="175"/>
      <c r="V22" s="175"/>
      <c r="W22" s="418"/>
      <c r="X22" s="450"/>
      <c r="Y22" s="452"/>
      <c r="Z22" s="495" t="s">
        <v>133</v>
      </c>
      <c r="AA22" s="496"/>
      <c r="AB22" s="496"/>
      <c r="AC22" s="163">
        <f>M36+N36+O36+P36+Q36+R36</f>
        <v>0</v>
      </c>
    </row>
    <row r="23" spans="2:29" ht="14.25" customHeight="1" x14ac:dyDescent="0.25">
      <c r="B23" s="189">
        <v>18</v>
      </c>
      <c r="C23" s="182"/>
      <c r="D23" s="174"/>
      <c r="E23" s="171"/>
      <c r="F23" s="417"/>
      <c r="G23" s="413"/>
      <c r="H23" s="173"/>
      <c r="I23" s="173"/>
      <c r="J23" s="173"/>
      <c r="K23" s="172"/>
      <c r="L23" s="173"/>
      <c r="M23" s="172"/>
      <c r="N23" s="174"/>
      <c r="O23" s="174"/>
      <c r="P23" s="174"/>
      <c r="Q23" s="174"/>
      <c r="R23" s="173"/>
      <c r="S23" s="182"/>
      <c r="T23" s="174"/>
      <c r="U23" s="171"/>
      <c r="V23" s="171"/>
      <c r="W23" s="417"/>
      <c r="X23" s="449"/>
      <c r="Y23" s="454"/>
      <c r="Z23" s="495" t="s">
        <v>132</v>
      </c>
      <c r="AA23" s="496"/>
      <c r="AB23" s="496"/>
      <c r="AC23" s="163">
        <f>S36+T36+U36+V36</f>
        <v>0</v>
      </c>
    </row>
    <row r="24" spans="2:29" ht="14.25" customHeight="1" x14ac:dyDescent="0.25">
      <c r="B24" s="190">
        <v>19</v>
      </c>
      <c r="C24" s="183"/>
      <c r="D24" s="178"/>
      <c r="E24" s="175"/>
      <c r="F24" s="418"/>
      <c r="G24" s="414"/>
      <c r="H24" s="177"/>
      <c r="I24" s="177"/>
      <c r="J24" s="177"/>
      <c r="K24" s="176"/>
      <c r="L24" s="177"/>
      <c r="M24" s="176"/>
      <c r="N24" s="178"/>
      <c r="O24" s="178"/>
      <c r="P24" s="178"/>
      <c r="Q24" s="178"/>
      <c r="R24" s="177"/>
      <c r="S24" s="183"/>
      <c r="T24" s="178"/>
      <c r="U24" s="175"/>
      <c r="V24" s="175"/>
      <c r="W24" s="418"/>
      <c r="X24" s="450"/>
      <c r="Y24" s="452"/>
      <c r="Z24" s="546" t="s">
        <v>134</v>
      </c>
      <c r="AA24" s="546"/>
      <c r="AB24" s="495"/>
      <c r="AC24" s="163">
        <f>G61+H61</f>
        <v>0</v>
      </c>
    </row>
    <row r="25" spans="2:29" ht="14.25" customHeight="1" x14ac:dyDescent="0.25">
      <c r="B25" s="189">
        <v>20</v>
      </c>
      <c r="C25" s="182"/>
      <c r="D25" s="174"/>
      <c r="E25" s="171"/>
      <c r="F25" s="417"/>
      <c r="G25" s="413"/>
      <c r="H25" s="173"/>
      <c r="I25" s="173"/>
      <c r="J25" s="173"/>
      <c r="K25" s="172"/>
      <c r="L25" s="173"/>
      <c r="M25" s="172"/>
      <c r="N25" s="174"/>
      <c r="O25" s="174"/>
      <c r="P25" s="174"/>
      <c r="Q25" s="174"/>
      <c r="R25" s="173"/>
      <c r="S25" s="182"/>
      <c r="T25" s="174"/>
      <c r="U25" s="171"/>
      <c r="V25" s="171"/>
      <c r="W25" s="417"/>
      <c r="X25" s="449"/>
      <c r="Y25" s="454"/>
      <c r="Z25" s="546" t="s">
        <v>135</v>
      </c>
      <c r="AA25" s="546"/>
      <c r="AB25" s="495"/>
      <c r="AC25" s="163">
        <f>W44</f>
        <v>0</v>
      </c>
    </row>
    <row r="26" spans="2:29" ht="14.25" customHeight="1" thickBot="1" x14ac:dyDescent="0.3">
      <c r="B26" s="190">
        <v>21</v>
      </c>
      <c r="C26" s="183"/>
      <c r="D26" s="178"/>
      <c r="E26" s="175"/>
      <c r="F26" s="418"/>
      <c r="G26" s="414"/>
      <c r="H26" s="177"/>
      <c r="I26" s="177"/>
      <c r="J26" s="177"/>
      <c r="K26" s="176"/>
      <c r="L26" s="177"/>
      <c r="M26" s="176"/>
      <c r="N26" s="178"/>
      <c r="O26" s="178"/>
      <c r="P26" s="178"/>
      <c r="Q26" s="178"/>
      <c r="R26" s="177"/>
      <c r="S26" s="183"/>
      <c r="T26" s="178"/>
      <c r="U26" s="175"/>
      <c r="V26" s="175"/>
      <c r="W26" s="418"/>
      <c r="X26" s="450"/>
      <c r="Y26" s="452"/>
      <c r="Z26" s="547" t="s">
        <v>48</v>
      </c>
      <c r="AA26" s="548"/>
      <c r="AB26" s="548"/>
      <c r="AC26" s="162">
        <f>AC22+AC23+AC24+AC25</f>
        <v>0</v>
      </c>
    </row>
    <row r="27" spans="2:29" ht="14.25" customHeight="1" x14ac:dyDescent="0.25">
      <c r="B27" s="189">
        <v>22</v>
      </c>
      <c r="C27" s="182"/>
      <c r="D27" s="174"/>
      <c r="E27" s="171"/>
      <c r="F27" s="417"/>
      <c r="G27" s="413"/>
      <c r="H27" s="173"/>
      <c r="I27" s="173"/>
      <c r="J27" s="173"/>
      <c r="K27" s="172"/>
      <c r="L27" s="173"/>
      <c r="M27" s="172"/>
      <c r="N27" s="174"/>
      <c r="O27" s="174"/>
      <c r="P27" s="174"/>
      <c r="Q27" s="174"/>
      <c r="R27" s="173"/>
      <c r="S27" s="182"/>
      <c r="T27" s="174"/>
      <c r="U27" s="171"/>
      <c r="V27" s="171"/>
      <c r="W27" s="417"/>
      <c r="X27" s="449"/>
      <c r="Y27" s="454"/>
    </row>
    <row r="28" spans="2:29" ht="14.25" customHeight="1" x14ac:dyDescent="0.25">
      <c r="B28" s="190">
        <v>23</v>
      </c>
      <c r="C28" s="183"/>
      <c r="D28" s="178"/>
      <c r="E28" s="175"/>
      <c r="F28" s="418"/>
      <c r="G28" s="414"/>
      <c r="H28" s="177"/>
      <c r="I28" s="177"/>
      <c r="J28" s="177"/>
      <c r="K28" s="176"/>
      <c r="L28" s="177"/>
      <c r="M28" s="176"/>
      <c r="N28" s="178"/>
      <c r="O28" s="178"/>
      <c r="P28" s="178"/>
      <c r="Q28" s="178"/>
      <c r="R28" s="177"/>
      <c r="S28" s="183"/>
      <c r="T28" s="178"/>
      <c r="U28" s="175"/>
      <c r="V28" s="175"/>
      <c r="W28" s="418"/>
      <c r="X28" s="450"/>
      <c r="Y28" s="452"/>
    </row>
    <row r="29" spans="2:29" ht="14.25" customHeight="1" x14ac:dyDescent="0.25">
      <c r="B29" s="189">
        <v>24</v>
      </c>
      <c r="C29" s="368"/>
      <c r="D29" s="369"/>
      <c r="E29" s="370"/>
      <c r="F29" s="419"/>
      <c r="G29" s="415"/>
      <c r="H29" s="371"/>
      <c r="I29" s="371"/>
      <c r="J29" s="371"/>
      <c r="K29" s="372"/>
      <c r="L29" s="371"/>
      <c r="M29" s="372"/>
      <c r="N29" s="369"/>
      <c r="O29" s="369"/>
      <c r="P29" s="369"/>
      <c r="Q29" s="369"/>
      <c r="R29" s="371"/>
      <c r="S29" s="182"/>
      <c r="T29" s="174"/>
      <c r="U29" s="171"/>
      <c r="V29" s="171"/>
      <c r="W29" s="417"/>
      <c r="X29" s="449"/>
      <c r="Y29" s="454"/>
    </row>
    <row r="30" spans="2:29" ht="14.25" customHeight="1" x14ac:dyDescent="0.25">
      <c r="B30" s="190">
        <v>25</v>
      </c>
      <c r="C30" s="183"/>
      <c r="D30" s="178"/>
      <c r="E30" s="175"/>
      <c r="F30" s="418"/>
      <c r="G30" s="414"/>
      <c r="H30" s="177"/>
      <c r="I30" s="177"/>
      <c r="J30" s="177"/>
      <c r="K30" s="176"/>
      <c r="L30" s="177"/>
      <c r="M30" s="176"/>
      <c r="N30" s="178"/>
      <c r="O30" s="178"/>
      <c r="P30" s="178"/>
      <c r="Q30" s="178"/>
      <c r="R30" s="177"/>
      <c r="S30" s="183"/>
      <c r="T30" s="178"/>
      <c r="U30" s="175"/>
      <c r="V30" s="175"/>
      <c r="W30" s="418"/>
      <c r="X30" s="450"/>
      <c r="Y30" s="452"/>
    </row>
    <row r="31" spans="2:29" ht="14.25" customHeight="1" x14ac:dyDescent="0.25">
      <c r="B31" s="189">
        <v>26</v>
      </c>
      <c r="C31" s="368"/>
      <c r="D31" s="369"/>
      <c r="E31" s="370"/>
      <c r="F31" s="419"/>
      <c r="G31" s="415"/>
      <c r="H31" s="371"/>
      <c r="I31" s="371"/>
      <c r="J31" s="371"/>
      <c r="K31" s="372"/>
      <c r="L31" s="371"/>
      <c r="M31" s="372"/>
      <c r="N31" s="369"/>
      <c r="O31" s="369"/>
      <c r="P31" s="369"/>
      <c r="Q31" s="369"/>
      <c r="R31" s="371"/>
      <c r="S31" s="182"/>
      <c r="T31" s="174"/>
      <c r="U31" s="171"/>
      <c r="V31" s="171"/>
      <c r="W31" s="417"/>
      <c r="X31" s="449"/>
      <c r="Y31" s="454"/>
    </row>
    <row r="32" spans="2:29" ht="14.25" customHeight="1" x14ac:dyDescent="0.25">
      <c r="B32" s="190">
        <v>27</v>
      </c>
      <c r="C32" s="183"/>
      <c r="D32" s="178"/>
      <c r="E32" s="175"/>
      <c r="F32" s="418"/>
      <c r="G32" s="414"/>
      <c r="H32" s="177"/>
      <c r="I32" s="177"/>
      <c r="J32" s="177"/>
      <c r="K32" s="176"/>
      <c r="L32" s="177"/>
      <c r="M32" s="176"/>
      <c r="N32" s="178"/>
      <c r="O32" s="178"/>
      <c r="P32" s="178"/>
      <c r="Q32" s="178"/>
      <c r="R32" s="177"/>
      <c r="S32" s="183"/>
      <c r="T32" s="178"/>
      <c r="U32" s="175"/>
      <c r="V32" s="175"/>
      <c r="W32" s="418"/>
      <c r="X32" s="450"/>
      <c r="Y32" s="452"/>
    </row>
    <row r="33" spans="2:36" ht="14.25" customHeight="1" x14ac:dyDescent="0.25">
      <c r="B33" s="189">
        <v>28</v>
      </c>
      <c r="C33" s="368"/>
      <c r="D33" s="369"/>
      <c r="E33" s="370"/>
      <c r="F33" s="419"/>
      <c r="G33" s="415"/>
      <c r="H33" s="371"/>
      <c r="I33" s="371"/>
      <c r="J33" s="371"/>
      <c r="K33" s="372"/>
      <c r="L33" s="371"/>
      <c r="M33" s="372"/>
      <c r="N33" s="369"/>
      <c r="O33" s="369"/>
      <c r="P33" s="369"/>
      <c r="Q33" s="369"/>
      <c r="R33" s="371"/>
      <c r="S33" s="182"/>
      <c r="T33" s="174"/>
      <c r="U33" s="171"/>
      <c r="V33" s="171"/>
      <c r="W33" s="417"/>
      <c r="X33" s="449"/>
      <c r="Y33" s="454"/>
    </row>
    <row r="34" spans="2:36" ht="14.25" customHeight="1" x14ac:dyDescent="0.25">
      <c r="B34" s="190">
        <v>29</v>
      </c>
      <c r="C34" s="183"/>
      <c r="D34" s="178"/>
      <c r="E34" s="175"/>
      <c r="F34" s="418"/>
      <c r="G34" s="414"/>
      <c r="H34" s="177"/>
      <c r="I34" s="177"/>
      <c r="J34" s="177"/>
      <c r="K34" s="176"/>
      <c r="L34" s="177"/>
      <c r="M34" s="176"/>
      <c r="N34" s="178"/>
      <c r="O34" s="178"/>
      <c r="P34" s="178"/>
      <c r="Q34" s="178"/>
      <c r="R34" s="177"/>
      <c r="S34" s="183"/>
      <c r="T34" s="178"/>
      <c r="U34" s="175"/>
      <c r="V34" s="175"/>
      <c r="W34" s="418"/>
      <c r="X34" s="450"/>
      <c r="Y34" s="452"/>
    </row>
    <row r="35" spans="2:36" ht="14.25" customHeight="1" thickBot="1" x14ac:dyDescent="0.3">
      <c r="B35" s="374">
        <v>30</v>
      </c>
      <c r="C35" s="368"/>
      <c r="D35" s="369"/>
      <c r="E35" s="370"/>
      <c r="F35" s="420"/>
      <c r="G35" s="415"/>
      <c r="H35" s="371"/>
      <c r="I35" s="371"/>
      <c r="J35" s="371"/>
      <c r="K35" s="372"/>
      <c r="L35" s="371"/>
      <c r="M35" s="372"/>
      <c r="N35" s="369"/>
      <c r="O35" s="369"/>
      <c r="P35" s="369"/>
      <c r="Q35" s="369"/>
      <c r="R35" s="371"/>
      <c r="S35" s="182"/>
      <c r="T35" s="174"/>
      <c r="U35" s="171"/>
      <c r="V35" s="171"/>
      <c r="W35" s="417"/>
      <c r="X35" s="449"/>
      <c r="Y35" s="454"/>
    </row>
    <row r="36" spans="2:36" ht="14.25" customHeight="1" thickBot="1" x14ac:dyDescent="0.3">
      <c r="C36" s="4">
        <f t="shared" ref="C36:V36" si="0">SUM(C6:C35)</f>
        <v>0</v>
      </c>
      <c r="D36" s="4">
        <f t="shared" si="0"/>
        <v>0</v>
      </c>
      <c r="E36" s="49">
        <f t="shared" si="0"/>
        <v>0</v>
      </c>
      <c r="F36" s="4">
        <f t="shared" si="0"/>
        <v>0</v>
      </c>
      <c r="G36" s="4">
        <f t="shared" si="0"/>
        <v>0</v>
      </c>
      <c r="H36" s="4">
        <f t="shared" si="0"/>
        <v>0</v>
      </c>
      <c r="I36" s="4">
        <f t="shared" si="0"/>
        <v>0</v>
      </c>
      <c r="J36" s="49">
        <f t="shared" si="0"/>
        <v>0</v>
      </c>
      <c r="K36" s="4">
        <f t="shared" si="0"/>
        <v>0</v>
      </c>
      <c r="L36" s="234">
        <f t="shared" si="0"/>
        <v>0</v>
      </c>
      <c r="M36" s="4">
        <f t="shared" si="0"/>
        <v>0</v>
      </c>
      <c r="N36" s="4">
        <f t="shared" si="0"/>
        <v>0</v>
      </c>
      <c r="O36" s="4">
        <f t="shared" si="0"/>
        <v>0</v>
      </c>
      <c r="P36" s="4">
        <f t="shared" si="0"/>
        <v>0</v>
      </c>
      <c r="Q36" s="4">
        <f t="shared" si="0"/>
        <v>0</v>
      </c>
      <c r="R36" s="4">
        <f t="shared" si="0"/>
        <v>0</v>
      </c>
      <c r="S36" s="4">
        <f t="shared" si="0"/>
        <v>0</v>
      </c>
      <c r="T36" s="4">
        <f t="shared" si="0"/>
        <v>0</v>
      </c>
      <c r="U36" s="4">
        <f t="shared" si="0"/>
        <v>0</v>
      </c>
      <c r="V36" s="373">
        <f t="shared" si="0"/>
        <v>0</v>
      </c>
      <c r="W36" s="447"/>
      <c r="X36" s="451"/>
      <c r="Y36" s="453"/>
    </row>
    <row r="37" spans="2:36" s="6" customFormat="1" ht="14.25" customHeight="1" thickBot="1" x14ac:dyDescent="0.3">
      <c r="B37" s="47"/>
      <c r="C37" s="2"/>
      <c r="D37" s="2"/>
      <c r="E37" s="5"/>
      <c r="F37" s="5"/>
      <c r="G37" s="5"/>
      <c r="H37" s="5"/>
      <c r="I37" s="5"/>
      <c r="J37" s="5"/>
      <c r="K37" s="5"/>
      <c r="L37" s="5"/>
      <c r="M37" s="3"/>
      <c r="N37" s="3"/>
      <c r="O37" s="7"/>
      <c r="P37" s="3"/>
      <c r="Q37" s="3"/>
      <c r="R37" s="3"/>
      <c r="S37" s="48"/>
      <c r="T37" s="48"/>
      <c r="U37" s="1"/>
      <c r="V37" s="5"/>
      <c r="W37" s="5"/>
      <c r="X37" s="5"/>
      <c r="Y37" s="7"/>
      <c r="Z37" s="5"/>
      <c r="AA37" s="1"/>
      <c r="AB37" s="5"/>
      <c r="AC37" s="5"/>
      <c r="AD37" s="5"/>
      <c r="AI37" s="461"/>
      <c r="AJ37" s="461"/>
    </row>
    <row r="38" spans="2:36" s="6" customFormat="1" ht="25.5" customHeight="1" thickBot="1" x14ac:dyDescent="0.3">
      <c r="B38" s="47"/>
      <c r="C38" s="529" t="s">
        <v>50</v>
      </c>
      <c r="D38" s="530"/>
      <c r="E38" s="530"/>
      <c r="F38" s="530"/>
      <c r="G38" s="531"/>
      <c r="H38" s="270">
        <f>C47+I44</f>
        <v>0</v>
      </c>
      <c r="I38" s="5"/>
      <c r="J38" s="5"/>
      <c r="K38" s="5"/>
      <c r="L38" s="5"/>
      <c r="M38" s="3"/>
      <c r="N38" s="3"/>
      <c r="O38" s="7"/>
      <c r="P38" s="5"/>
      <c r="Q38" s="5"/>
      <c r="R38" s="5"/>
      <c r="S38" s="5"/>
      <c r="T38" s="5"/>
      <c r="U38" s="5"/>
      <c r="V38" s="5"/>
      <c r="W38" s="5"/>
      <c r="X38" s="5"/>
      <c r="Y38" s="7"/>
      <c r="Z38" s="5"/>
      <c r="AA38" s="1"/>
      <c r="AB38" s="5"/>
      <c r="AC38" s="5"/>
      <c r="AD38" s="5"/>
      <c r="AI38" s="461"/>
      <c r="AJ38" s="461"/>
    </row>
    <row r="39" spans="2:36" s="11" customFormat="1" ht="57" customHeight="1" thickBot="1" x14ac:dyDescent="0.3">
      <c r="C39" s="573" t="s">
        <v>51</v>
      </c>
      <c r="D39" s="574"/>
      <c r="E39" s="574"/>
      <c r="F39" s="575"/>
      <c r="G39" s="502" t="s">
        <v>52</v>
      </c>
      <c r="H39" s="503"/>
      <c r="I39" s="504"/>
      <c r="S39" s="526" t="s">
        <v>46</v>
      </c>
      <c r="T39" s="527"/>
      <c r="U39" s="527"/>
      <c r="V39" s="527"/>
      <c r="W39" s="528"/>
      <c r="X39" s="1"/>
      <c r="Z39" s="473" t="s">
        <v>47</v>
      </c>
      <c r="AA39" s="474"/>
      <c r="AB39" s="474"/>
      <c r="AC39" s="475"/>
      <c r="AI39" s="423"/>
      <c r="AJ39" s="423"/>
    </row>
    <row r="40" spans="2:36" ht="18" customHeight="1" x14ac:dyDescent="0.25">
      <c r="C40" s="582"/>
      <c r="D40" s="583"/>
      <c r="E40" s="583"/>
      <c r="F40" s="584"/>
      <c r="G40" s="564" t="s">
        <v>43</v>
      </c>
      <c r="H40" s="565"/>
      <c r="I40" s="568"/>
      <c r="S40" s="476" t="s">
        <v>42</v>
      </c>
      <c r="T40" s="477"/>
      <c r="U40" s="477"/>
      <c r="V40" s="477"/>
      <c r="W40" s="364"/>
      <c r="Z40" s="478" t="s">
        <v>20</v>
      </c>
      <c r="AA40" s="479"/>
      <c r="AB40" s="480"/>
      <c r="AC40" s="484" t="s">
        <v>28</v>
      </c>
    </row>
    <row r="41" spans="2:36" ht="15.75" customHeight="1" x14ac:dyDescent="0.25">
      <c r="C41" s="582"/>
      <c r="D41" s="583"/>
      <c r="E41" s="583"/>
      <c r="F41" s="584"/>
      <c r="G41" s="566"/>
      <c r="H41" s="567"/>
      <c r="I41" s="568"/>
      <c r="S41" s="469" t="s">
        <v>12</v>
      </c>
      <c r="T41" s="470"/>
      <c r="U41" s="470"/>
      <c r="V41" s="470"/>
      <c r="W41" s="365"/>
      <c r="Z41" s="481"/>
      <c r="AA41" s="482"/>
      <c r="AB41" s="483"/>
      <c r="AC41" s="485"/>
    </row>
    <row r="42" spans="2:36" ht="18" customHeight="1" x14ac:dyDescent="0.25">
      <c r="C42" s="582"/>
      <c r="D42" s="583"/>
      <c r="E42" s="583"/>
      <c r="F42" s="584"/>
      <c r="G42" s="564" t="s">
        <v>49</v>
      </c>
      <c r="H42" s="565"/>
      <c r="I42" s="568"/>
      <c r="S42" s="469" t="s">
        <v>13</v>
      </c>
      <c r="T42" s="470"/>
      <c r="U42" s="470"/>
      <c r="V42" s="470"/>
      <c r="W42" s="366"/>
      <c r="Z42" s="466"/>
      <c r="AA42" s="467"/>
      <c r="AB42" s="468"/>
      <c r="AC42" s="58"/>
    </row>
    <row r="43" spans="2:36" ht="15.75" customHeight="1" x14ac:dyDescent="0.25">
      <c r="C43" s="582"/>
      <c r="D43" s="583"/>
      <c r="E43" s="583"/>
      <c r="F43" s="584"/>
      <c r="G43" s="566"/>
      <c r="H43" s="567"/>
      <c r="I43" s="568"/>
      <c r="S43" s="469" t="s">
        <v>14</v>
      </c>
      <c r="T43" s="470"/>
      <c r="U43" s="470"/>
      <c r="V43" s="470"/>
      <c r="W43" s="366"/>
      <c r="Z43" s="466"/>
      <c r="AA43" s="467"/>
      <c r="AB43" s="468"/>
      <c r="AC43" s="58"/>
    </row>
    <row r="44" spans="2:36" ht="14.25" customHeight="1" thickBot="1" x14ac:dyDescent="0.3">
      <c r="C44" s="582"/>
      <c r="D44" s="583"/>
      <c r="E44" s="583"/>
      <c r="F44" s="584"/>
      <c r="G44" s="267" t="s">
        <v>38</v>
      </c>
      <c r="H44" s="268"/>
      <c r="I44" s="50">
        <f>I40+I42</f>
        <v>0</v>
      </c>
      <c r="S44" s="471" t="s">
        <v>48</v>
      </c>
      <c r="T44" s="472"/>
      <c r="U44" s="472"/>
      <c r="V44" s="472"/>
      <c r="W44" s="367">
        <f>W40+W41+W42+W43</f>
        <v>0</v>
      </c>
      <c r="Z44" s="466"/>
      <c r="AA44" s="467"/>
      <c r="AB44" s="468"/>
      <c r="AC44" s="58"/>
    </row>
    <row r="45" spans="2:36" ht="14.25" customHeight="1" thickBot="1" x14ac:dyDescent="0.3">
      <c r="C45" s="582"/>
      <c r="D45" s="583"/>
      <c r="E45" s="583"/>
      <c r="F45" s="584"/>
      <c r="Z45" s="464" t="s">
        <v>38</v>
      </c>
      <c r="AA45" s="465"/>
      <c r="AB45" s="465"/>
      <c r="AC45" s="50">
        <f>SUM(AC42:AC44)</f>
        <v>0</v>
      </c>
    </row>
    <row r="46" spans="2:36" ht="14.25" customHeight="1" x14ac:dyDescent="0.25">
      <c r="C46" s="582"/>
      <c r="D46" s="583"/>
      <c r="E46" s="583"/>
      <c r="F46" s="584"/>
      <c r="G46" s="569" t="s">
        <v>32</v>
      </c>
      <c r="H46" s="585"/>
      <c r="I46" s="570"/>
      <c r="W46" s="6"/>
      <c r="X46" s="6"/>
    </row>
    <row r="47" spans="2:36" ht="14.25" customHeight="1" thickBot="1" x14ac:dyDescent="0.3">
      <c r="C47" s="576">
        <f>C40+C41+C42+C43+C44+C45+C46</f>
        <v>0</v>
      </c>
      <c r="D47" s="577"/>
      <c r="E47" s="577"/>
      <c r="F47" s="578"/>
      <c r="G47" s="579" t="s">
        <v>18</v>
      </c>
      <c r="H47" s="580"/>
      <c r="I47" s="581"/>
      <c r="W47" s="6"/>
      <c r="X47" s="6"/>
    </row>
    <row r="48" spans="2:36" ht="14.25" customHeight="1" thickBot="1" x14ac:dyDescent="0.3">
      <c r="G48" s="51" t="s">
        <v>16</v>
      </c>
      <c r="H48" s="269"/>
      <c r="W48" s="6"/>
      <c r="X48" s="6"/>
    </row>
    <row r="49" spans="7:24" ht="17.25" customHeight="1" thickBot="1" x14ac:dyDescent="0.3">
      <c r="G49" s="51" t="s">
        <v>213</v>
      </c>
      <c r="H49" s="59"/>
      <c r="W49" s="6"/>
      <c r="X49" s="6"/>
    </row>
    <row r="50" spans="7:24" ht="15" customHeight="1" x14ac:dyDescent="0.25">
      <c r="G50" s="569" t="s">
        <v>31</v>
      </c>
      <c r="H50" s="570"/>
      <c r="W50" s="6"/>
      <c r="X50" s="6"/>
    </row>
    <row r="51" spans="7:24" ht="15" customHeight="1" thickBot="1" x14ac:dyDescent="0.3">
      <c r="G51" s="571"/>
      <c r="H51" s="572"/>
      <c r="W51" s="6"/>
      <c r="X51" s="6"/>
    </row>
    <row r="52" spans="7:24" x14ac:dyDescent="0.25">
      <c r="G52" s="52" t="s">
        <v>11</v>
      </c>
      <c r="H52" s="52" t="s">
        <v>10</v>
      </c>
      <c r="W52" s="6"/>
      <c r="X52" s="6"/>
    </row>
    <row r="53" spans="7:24" ht="15.75" thickBot="1" x14ac:dyDescent="0.3">
      <c r="G53" s="53"/>
      <c r="H53" s="53"/>
      <c r="W53" s="6"/>
      <c r="X53" s="6"/>
    </row>
    <row r="54" spans="7:24" x14ac:dyDescent="0.25">
      <c r="G54" s="60"/>
      <c r="H54" s="63"/>
    </row>
    <row r="55" spans="7:24" x14ac:dyDescent="0.25">
      <c r="G55" s="61"/>
      <c r="H55" s="54"/>
    </row>
    <row r="56" spans="7:24" ht="15" customHeight="1" x14ac:dyDescent="0.25">
      <c r="G56" s="62"/>
      <c r="H56" s="55"/>
    </row>
    <row r="57" spans="7:24" x14ac:dyDescent="0.25">
      <c r="G57" s="61"/>
      <c r="H57" s="54"/>
    </row>
    <row r="58" spans="7:24" ht="15" customHeight="1" x14ac:dyDescent="0.25">
      <c r="G58" s="62"/>
      <c r="H58" s="55"/>
    </row>
    <row r="59" spans="7:24" x14ac:dyDescent="0.25">
      <c r="G59" s="61"/>
      <c r="H59" s="54"/>
    </row>
    <row r="60" spans="7:24" ht="15.75" customHeight="1" thickBot="1" x14ac:dyDescent="0.3">
      <c r="G60" s="62"/>
      <c r="H60" s="55"/>
    </row>
    <row r="61" spans="7:24" ht="26.25" customHeight="1" thickBot="1" x14ac:dyDescent="0.3">
      <c r="G61" s="4">
        <f>SUM(G54:G60)</f>
        <v>0</v>
      </c>
      <c r="H61" s="49">
        <f>SUM(H54:H60)</f>
        <v>0</v>
      </c>
    </row>
  </sheetData>
  <sheetProtection algorithmName="SHA-512" hashValue="z4uDfC7WdHM36NdiZyVbVynKT6/s0zUqsvUi5K5rqdxdbfhx/EPkVrv6sFndHd6yS82prqj0mHygSMgoLBK40g==" saltValue="piL8Cb2HVWNsAJ7NT0qw2w==" spinCount="100000" sheet="1" objects="1" scenarios="1"/>
  <mergeCells count="75">
    <mergeCell ref="C2:E3"/>
    <mergeCell ref="F2:F5"/>
    <mergeCell ref="C1:L1"/>
    <mergeCell ref="G2:J3"/>
    <mergeCell ref="K2:K5"/>
    <mergeCell ref="L2:L5"/>
    <mergeCell ref="I4:J4"/>
    <mergeCell ref="B4:B5"/>
    <mergeCell ref="C4:C5"/>
    <mergeCell ref="D4:D5"/>
    <mergeCell ref="E4:E5"/>
    <mergeCell ref="G4:H4"/>
    <mergeCell ref="C41:F41"/>
    <mergeCell ref="C39:F39"/>
    <mergeCell ref="C40:F40"/>
    <mergeCell ref="C38:G38"/>
    <mergeCell ref="G39:I39"/>
    <mergeCell ref="G40:H41"/>
    <mergeCell ref="I40:I41"/>
    <mergeCell ref="C47:F47"/>
    <mergeCell ref="C45:F45"/>
    <mergeCell ref="C46:F46"/>
    <mergeCell ref="C44:F44"/>
    <mergeCell ref="C42:F42"/>
    <mergeCell ref="C43:F43"/>
    <mergeCell ref="Z9:AA9"/>
    <mergeCell ref="Z10:AA10"/>
    <mergeCell ref="G46:I46"/>
    <mergeCell ref="G47:I47"/>
    <mergeCell ref="Z17:AB17"/>
    <mergeCell ref="Z18:AB18"/>
    <mergeCell ref="Z21:AC21"/>
    <mergeCell ref="Z22:AB22"/>
    <mergeCell ref="Z23:AB23"/>
    <mergeCell ref="Z24:AB24"/>
    <mergeCell ref="Z25:AB25"/>
    <mergeCell ref="Z26:AB26"/>
    <mergeCell ref="Z39:AC39"/>
    <mergeCell ref="Z40:AB41"/>
    <mergeCell ref="Z44:AB44"/>
    <mergeCell ref="Z45:AB45"/>
    <mergeCell ref="G50:H51"/>
    <mergeCell ref="G42:H43"/>
    <mergeCell ref="I42:I43"/>
    <mergeCell ref="S1:U1"/>
    <mergeCell ref="M2:R3"/>
    <mergeCell ref="S2:V3"/>
    <mergeCell ref="T4:T5"/>
    <mergeCell ref="U4:U5"/>
    <mergeCell ref="V4:V5"/>
    <mergeCell ref="S4:S5"/>
    <mergeCell ref="S39:W39"/>
    <mergeCell ref="S44:V44"/>
    <mergeCell ref="S40:V40"/>
    <mergeCell ref="Z5:AB6"/>
    <mergeCell ref="AD5:AG5"/>
    <mergeCell ref="AD6:AE6"/>
    <mergeCell ref="AF6:AG6"/>
    <mergeCell ref="Z7:AA7"/>
    <mergeCell ref="AE7:AE8"/>
    <mergeCell ref="AF7:AF8"/>
    <mergeCell ref="AG7:AG8"/>
    <mergeCell ref="Z8:AA8"/>
    <mergeCell ref="AD7:AD8"/>
    <mergeCell ref="AD10:AF10"/>
    <mergeCell ref="Z13:AC13"/>
    <mergeCell ref="Z14:AB14"/>
    <mergeCell ref="Z15:AB15"/>
    <mergeCell ref="Z16:AB16"/>
    <mergeCell ref="AC40:AC41"/>
    <mergeCell ref="S41:V41"/>
    <mergeCell ref="S42:V42"/>
    <mergeCell ref="Z42:AB42"/>
    <mergeCell ref="S43:V43"/>
    <mergeCell ref="Z43:AB43"/>
  </mergeCells>
  <pageMargins left="0.7" right="0.7" top="0.75" bottom="0.75" header="0.3" footer="0.3"/>
  <pageSetup paperSize="9" scale="64" fitToHeight="0" orientation="landscape"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1BD52540-2971-4287-9B0E-02F67ED59C0C}">
          <x14:formula1>
            <xm:f>Llistes!$D$11:$D$19</xm:f>
          </x14:formula1>
          <xm:sqref>X6:X35</xm:sqref>
        </x14:dataValidation>
        <x14:dataValidation type="list" allowBlank="1" showInputMessage="1" showErrorMessage="1" xr:uid="{E49D0050-6627-4019-9FB4-425F44BD9BB0}">
          <x14:formula1>
            <xm:f>'Usos Activitats Pròpies'!$G$1:$AA$1</xm:f>
          </x14:formula1>
          <xm:sqref>Y6:Y36</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pageSetUpPr fitToPage="1"/>
  </sheetPr>
  <dimension ref="B1:AJ61"/>
  <sheetViews>
    <sheetView zoomScale="80" zoomScaleNormal="80" zoomScalePageLayoutView="85" workbookViewId="0">
      <selection activeCell="C6" sqref="C6"/>
    </sheetView>
  </sheetViews>
  <sheetFormatPr baseColWidth="10" defaultColWidth="7.5703125" defaultRowHeight="15" x14ac:dyDescent="0.25"/>
  <cols>
    <col min="1" max="1" width="1.7109375" style="1" customWidth="1"/>
    <col min="2" max="2" width="7.5703125" style="11"/>
    <col min="3" max="10" width="7.5703125" style="1"/>
    <col min="11" max="11" width="6.7109375" style="1" customWidth="1"/>
    <col min="12" max="12" width="6.140625" style="1" customWidth="1"/>
    <col min="13" max="22" width="7.5703125" style="1"/>
    <col min="23" max="23" width="9.5703125" style="1" customWidth="1"/>
    <col min="24" max="24" width="10.28515625" style="1" customWidth="1"/>
    <col min="25" max="25" width="12" style="1" customWidth="1"/>
    <col min="26" max="28" width="7.5703125" style="1"/>
    <col min="29" max="29" width="9.85546875" style="1" bestFit="1" customWidth="1"/>
    <col min="30" max="34" width="7.5703125" style="1"/>
    <col min="35" max="35" width="20.5703125" style="197" customWidth="1"/>
    <col min="36" max="36" width="22.28515625" style="197" customWidth="1"/>
    <col min="37" max="16384" width="7.5703125" style="1"/>
  </cols>
  <sheetData>
    <row r="1" spans="2:33" ht="26.25" customHeight="1" thickBot="1" x14ac:dyDescent="0.3">
      <c r="B1" s="12" t="str">
        <f>MensualSumatori!A1</f>
        <v>Gener</v>
      </c>
      <c r="C1" s="532" t="s">
        <v>45</v>
      </c>
      <c r="D1" s="533"/>
      <c r="E1" s="533"/>
      <c r="F1" s="533"/>
      <c r="G1" s="533"/>
      <c r="H1" s="533"/>
      <c r="I1" s="533"/>
      <c r="J1" s="533"/>
      <c r="K1" s="533"/>
      <c r="L1" s="534"/>
      <c r="S1" s="505" t="s">
        <v>190</v>
      </c>
      <c r="T1" s="506"/>
      <c r="U1" s="507"/>
      <c r="V1" s="279"/>
    </row>
    <row r="2" spans="2:33" ht="14.25" customHeight="1" x14ac:dyDescent="0.25">
      <c r="B2" s="12">
        <v>20</v>
      </c>
      <c r="C2" s="535" t="s">
        <v>1</v>
      </c>
      <c r="D2" s="536"/>
      <c r="E2" s="536"/>
      <c r="F2" s="592" t="s">
        <v>2</v>
      </c>
      <c r="G2" s="535" t="s">
        <v>24</v>
      </c>
      <c r="H2" s="536"/>
      <c r="I2" s="536"/>
      <c r="J2" s="537"/>
      <c r="K2" s="541" t="s">
        <v>169</v>
      </c>
      <c r="L2" s="541" t="s">
        <v>170</v>
      </c>
      <c r="M2" s="508" t="s">
        <v>0</v>
      </c>
      <c r="N2" s="509"/>
      <c r="O2" s="509"/>
      <c r="P2" s="509"/>
      <c r="Q2" s="509"/>
      <c r="R2" s="510"/>
      <c r="S2" s="514" t="s">
        <v>29</v>
      </c>
      <c r="T2" s="515"/>
      <c r="U2" s="515"/>
      <c r="V2" s="516"/>
      <c r="W2" s="274"/>
      <c r="X2" s="274"/>
    </row>
    <row r="3" spans="2:33" ht="14.25" customHeight="1" thickBot="1" x14ac:dyDescent="0.3">
      <c r="C3" s="538"/>
      <c r="D3" s="539"/>
      <c r="E3" s="539"/>
      <c r="F3" s="593"/>
      <c r="G3" s="538"/>
      <c r="H3" s="539"/>
      <c r="I3" s="539"/>
      <c r="J3" s="540"/>
      <c r="K3" s="542"/>
      <c r="L3" s="542"/>
      <c r="M3" s="511"/>
      <c r="N3" s="512"/>
      <c r="O3" s="512"/>
      <c r="P3" s="512"/>
      <c r="Q3" s="512"/>
      <c r="R3" s="513"/>
      <c r="S3" s="517"/>
      <c r="T3" s="518"/>
      <c r="U3" s="518"/>
      <c r="V3" s="519"/>
      <c r="W3" s="274"/>
      <c r="X3" s="274"/>
    </row>
    <row r="4" spans="2:33" ht="30.75" customHeight="1" thickBot="1" x14ac:dyDescent="0.3">
      <c r="B4" s="586" t="s">
        <v>17</v>
      </c>
      <c r="C4" s="588" t="s">
        <v>3</v>
      </c>
      <c r="D4" s="588" t="s">
        <v>4</v>
      </c>
      <c r="E4" s="590" t="s">
        <v>5</v>
      </c>
      <c r="F4" s="593"/>
      <c r="G4" s="544" t="s">
        <v>25</v>
      </c>
      <c r="H4" s="545"/>
      <c r="I4" s="544" t="s">
        <v>5</v>
      </c>
      <c r="J4" s="545"/>
      <c r="K4" s="542"/>
      <c r="L4" s="542"/>
      <c r="M4" s="44" t="s">
        <v>186</v>
      </c>
      <c r="N4" s="44" t="s">
        <v>187</v>
      </c>
      <c r="O4" s="45" t="s">
        <v>22</v>
      </c>
      <c r="P4" s="46" t="s">
        <v>23</v>
      </c>
      <c r="Q4" s="45" t="s">
        <v>188</v>
      </c>
      <c r="R4" s="46" t="s">
        <v>189</v>
      </c>
      <c r="S4" s="524" t="s">
        <v>6</v>
      </c>
      <c r="T4" s="520" t="s">
        <v>7</v>
      </c>
      <c r="U4" s="520" t="s">
        <v>8</v>
      </c>
      <c r="V4" s="522" t="s">
        <v>9</v>
      </c>
      <c r="W4" s="274"/>
      <c r="X4" s="274"/>
    </row>
    <row r="5" spans="2:33" ht="36.75" customHeight="1" thickBot="1" x14ac:dyDescent="0.3">
      <c r="B5" s="587"/>
      <c r="C5" s="589"/>
      <c r="D5" s="589"/>
      <c r="E5" s="591"/>
      <c r="F5" s="594"/>
      <c r="G5" s="265" t="s">
        <v>21</v>
      </c>
      <c r="H5" s="272" t="s">
        <v>26</v>
      </c>
      <c r="I5" s="266" t="s">
        <v>21</v>
      </c>
      <c r="J5" s="271" t="s">
        <v>26</v>
      </c>
      <c r="K5" s="543"/>
      <c r="L5" s="543"/>
      <c r="M5" s="20" t="s">
        <v>15</v>
      </c>
      <c r="N5" s="164" t="s">
        <v>15</v>
      </c>
      <c r="O5" s="21" t="s">
        <v>15</v>
      </c>
      <c r="P5" s="21" t="s">
        <v>15</v>
      </c>
      <c r="Q5" s="21" t="s">
        <v>15</v>
      </c>
      <c r="R5" s="21" t="s">
        <v>15</v>
      </c>
      <c r="S5" s="525"/>
      <c r="T5" s="521"/>
      <c r="U5" s="521"/>
      <c r="V5" s="523"/>
      <c r="W5" s="278" t="s">
        <v>225</v>
      </c>
      <c r="X5" s="462" t="s">
        <v>222</v>
      </c>
      <c r="Y5" s="463" t="s">
        <v>250</v>
      </c>
      <c r="Z5" s="515" t="s">
        <v>44</v>
      </c>
      <c r="AA5" s="515"/>
      <c r="AB5" s="516"/>
      <c r="AD5" s="557" t="s">
        <v>184</v>
      </c>
      <c r="AE5" s="558"/>
      <c r="AF5" s="558"/>
      <c r="AG5" s="559"/>
    </row>
    <row r="6" spans="2:33" ht="14.25" customHeight="1" thickBot="1" x14ac:dyDescent="0.3">
      <c r="B6" s="188">
        <v>1</v>
      </c>
      <c r="C6" s="179"/>
      <c r="D6" s="180"/>
      <c r="E6" s="165"/>
      <c r="F6" s="416"/>
      <c r="G6" s="412"/>
      <c r="H6" s="166"/>
      <c r="I6" s="166"/>
      <c r="J6" s="166"/>
      <c r="K6" s="167"/>
      <c r="L6" s="170"/>
      <c r="M6" s="167"/>
      <c r="N6" s="168"/>
      <c r="O6" s="168"/>
      <c r="P6" s="168"/>
      <c r="Q6" s="168"/>
      <c r="R6" s="170"/>
      <c r="S6" s="181"/>
      <c r="T6" s="168"/>
      <c r="U6" s="169"/>
      <c r="V6" s="169"/>
      <c r="W6" s="446"/>
      <c r="X6" s="448"/>
      <c r="Y6" s="452"/>
      <c r="Z6" s="555"/>
      <c r="AA6" s="555"/>
      <c r="AB6" s="556"/>
      <c r="AD6" s="544" t="s">
        <v>25</v>
      </c>
      <c r="AE6" s="545"/>
      <c r="AF6" s="544" t="s">
        <v>5</v>
      </c>
      <c r="AG6" s="545"/>
    </row>
    <row r="7" spans="2:33" ht="14.25" customHeight="1" x14ac:dyDescent="0.25">
      <c r="B7" s="189">
        <v>2</v>
      </c>
      <c r="C7" s="182"/>
      <c r="D7" s="174"/>
      <c r="E7" s="171"/>
      <c r="F7" s="417"/>
      <c r="G7" s="413"/>
      <c r="H7" s="173"/>
      <c r="I7" s="173"/>
      <c r="J7" s="173"/>
      <c r="K7" s="172"/>
      <c r="L7" s="173"/>
      <c r="M7" s="172"/>
      <c r="N7" s="174"/>
      <c r="O7" s="174"/>
      <c r="P7" s="174"/>
      <c r="Q7" s="174"/>
      <c r="R7" s="173"/>
      <c r="S7" s="182"/>
      <c r="T7" s="174"/>
      <c r="U7" s="171"/>
      <c r="V7" s="171"/>
      <c r="W7" s="417"/>
      <c r="X7" s="449"/>
      <c r="Y7" s="454"/>
      <c r="Z7" s="486" t="s">
        <v>6</v>
      </c>
      <c r="AA7" s="487"/>
      <c r="AB7" s="56"/>
      <c r="AD7" s="493" t="s">
        <v>21</v>
      </c>
      <c r="AE7" s="560" t="s">
        <v>26</v>
      </c>
      <c r="AF7" s="493" t="s">
        <v>21</v>
      </c>
      <c r="AG7" s="560" t="s">
        <v>26</v>
      </c>
    </row>
    <row r="8" spans="2:33" ht="14.25" customHeight="1" thickBot="1" x14ac:dyDescent="0.3">
      <c r="B8" s="190">
        <v>3</v>
      </c>
      <c r="C8" s="183"/>
      <c r="D8" s="178"/>
      <c r="E8" s="175"/>
      <c r="F8" s="418"/>
      <c r="G8" s="414"/>
      <c r="H8" s="177"/>
      <c r="I8" s="177"/>
      <c r="J8" s="177"/>
      <c r="K8" s="176"/>
      <c r="L8" s="177"/>
      <c r="M8" s="176"/>
      <c r="N8" s="178"/>
      <c r="O8" s="178"/>
      <c r="P8" s="178"/>
      <c r="Q8" s="178"/>
      <c r="R8" s="177"/>
      <c r="S8" s="183"/>
      <c r="T8" s="178"/>
      <c r="U8" s="175"/>
      <c r="V8" s="175"/>
      <c r="W8" s="418"/>
      <c r="X8" s="450"/>
      <c r="Y8" s="452"/>
      <c r="Z8" s="562" t="s">
        <v>7</v>
      </c>
      <c r="AA8" s="563"/>
      <c r="AB8" s="56"/>
      <c r="AD8" s="494"/>
      <c r="AE8" s="561"/>
      <c r="AF8" s="494"/>
      <c r="AG8" s="561"/>
    </row>
    <row r="9" spans="2:33" ht="14.25" customHeight="1" thickBot="1" x14ac:dyDescent="0.3">
      <c r="B9" s="189">
        <v>4</v>
      </c>
      <c r="C9" s="182"/>
      <c r="D9" s="174"/>
      <c r="E9" s="171"/>
      <c r="F9" s="417"/>
      <c r="G9" s="413"/>
      <c r="H9" s="173"/>
      <c r="I9" s="173"/>
      <c r="J9" s="173"/>
      <c r="K9" s="172"/>
      <c r="L9" s="173"/>
      <c r="M9" s="172"/>
      <c r="N9" s="174"/>
      <c r="O9" s="174"/>
      <c r="P9" s="174"/>
      <c r="Q9" s="174"/>
      <c r="R9" s="173"/>
      <c r="S9" s="182"/>
      <c r="T9" s="174"/>
      <c r="U9" s="171"/>
      <c r="V9" s="171"/>
      <c r="W9" s="417"/>
      <c r="X9" s="449"/>
      <c r="Y9" s="454"/>
      <c r="Z9" s="486" t="s">
        <v>8</v>
      </c>
      <c r="AA9" s="487"/>
      <c r="AB9" s="56"/>
      <c r="AD9" s="273">
        <f>COUNTIFS(G6:G35,"&gt;4")</f>
        <v>0</v>
      </c>
      <c r="AE9" s="273">
        <f>COUNTIFS(H6:H35,"&gt;4")</f>
        <v>0</v>
      </c>
      <c r="AF9" s="273">
        <f>COUNTIFS(I6:I35,"&gt;4")</f>
        <v>0</v>
      </c>
      <c r="AG9" s="273">
        <f>COUNTIFS(J6:J35,"&gt;4")</f>
        <v>0</v>
      </c>
    </row>
    <row r="10" spans="2:33" ht="14.25" customHeight="1" thickBot="1" x14ac:dyDescent="0.3">
      <c r="B10" s="190">
        <v>5</v>
      </c>
      <c r="C10" s="183"/>
      <c r="D10" s="178"/>
      <c r="E10" s="175"/>
      <c r="F10" s="418"/>
      <c r="G10" s="414"/>
      <c r="H10" s="177"/>
      <c r="I10" s="177"/>
      <c r="J10" s="177"/>
      <c r="K10" s="176"/>
      <c r="L10" s="177"/>
      <c r="M10" s="176"/>
      <c r="N10" s="178"/>
      <c r="O10" s="178"/>
      <c r="P10" s="178"/>
      <c r="Q10" s="178"/>
      <c r="R10" s="177"/>
      <c r="S10" s="183"/>
      <c r="T10" s="178"/>
      <c r="U10" s="175"/>
      <c r="V10" s="175"/>
      <c r="W10" s="418"/>
      <c r="X10" s="450"/>
      <c r="Y10" s="452"/>
      <c r="Z10" s="488" t="s">
        <v>9</v>
      </c>
      <c r="AA10" s="489"/>
      <c r="AB10" s="57"/>
      <c r="AD10" s="490" t="s">
        <v>185</v>
      </c>
      <c r="AE10" s="491"/>
      <c r="AF10" s="492"/>
      <c r="AG10" s="273">
        <f>AD9+AE9+AF9+AG9</f>
        <v>0</v>
      </c>
    </row>
    <row r="11" spans="2:33" ht="14.25" customHeight="1" x14ac:dyDescent="0.25">
      <c r="B11" s="189">
        <v>6</v>
      </c>
      <c r="C11" s="182"/>
      <c r="D11" s="174"/>
      <c r="E11" s="171"/>
      <c r="F11" s="417"/>
      <c r="G11" s="413"/>
      <c r="H11" s="173"/>
      <c r="I11" s="173"/>
      <c r="J11" s="173"/>
      <c r="K11" s="172"/>
      <c r="L11" s="173"/>
      <c r="M11" s="172"/>
      <c r="N11" s="174"/>
      <c r="O11" s="174"/>
      <c r="P11" s="174"/>
      <c r="Q11" s="174"/>
      <c r="R11" s="173"/>
      <c r="S11" s="182"/>
      <c r="T11" s="174"/>
      <c r="U11" s="171"/>
      <c r="V11" s="171"/>
      <c r="W11" s="417"/>
      <c r="X11" s="449"/>
      <c r="Y11" s="454"/>
    </row>
    <row r="12" spans="2:33" ht="14.25" customHeight="1" thickBot="1" x14ac:dyDescent="0.3">
      <c r="B12" s="190">
        <v>7</v>
      </c>
      <c r="C12" s="183"/>
      <c r="D12" s="178"/>
      <c r="E12" s="175"/>
      <c r="F12" s="418"/>
      <c r="G12" s="414"/>
      <c r="H12" s="177"/>
      <c r="I12" s="177"/>
      <c r="J12" s="177"/>
      <c r="K12" s="176"/>
      <c r="L12" s="177"/>
      <c r="M12" s="176"/>
      <c r="N12" s="178"/>
      <c r="O12" s="178"/>
      <c r="P12" s="178"/>
      <c r="Q12" s="178"/>
      <c r="R12" s="177"/>
      <c r="S12" s="183"/>
      <c r="T12" s="178"/>
      <c r="U12" s="175"/>
      <c r="V12" s="175"/>
      <c r="W12" s="418"/>
      <c r="X12" s="450"/>
      <c r="Y12" s="452"/>
    </row>
    <row r="13" spans="2:33" ht="14.25" customHeight="1" x14ac:dyDescent="0.25">
      <c r="B13" s="189">
        <v>8</v>
      </c>
      <c r="C13" s="182"/>
      <c r="D13" s="174"/>
      <c r="E13" s="171"/>
      <c r="F13" s="417"/>
      <c r="G13" s="413"/>
      <c r="H13" s="173"/>
      <c r="I13" s="173"/>
      <c r="J13" s="173"/>
      <c r="K13" s="172"/>
      <c r="L13" s="173"/>
      <c r="M13" s="172"/>
      <c r="N13" s="174"/>
      <c r="O13" s="174"/>
      <c r="P13" s="174"/>
      <c r="Q13" s="174"/>
      <c r="R13" s="173"/>
      <c r="S13" s="182"/>
      <c r="T13" s="174"/>
      <c r="U13" s="171"/>
      <c r="V13" s="171"/>
      <c r="W13" s="417"/>
      <c r="X13" s="449"/>
      <c r="Y13" s="454"/>
      <c r="Z13" s="549" t="s">
        <v>128</v>
      </c>
      <c r="AA13" s="550"/>
      <c r="AB13" s="550"/>
      <c r="AC13" s="551"/>
    </row>
    <row r="14" spans="2:33" ht="14.25" customHeight="1" x14ac:dyDescent="0.25">
      <c r="B14" s="190">
        <v>9</v>
      </c>
      <c r="C14" s="183"/>
      <c r="D14" s="178"/>
      <c r="E14" s="175"/>
      <c r="F14" s="418"/>
      <c r="G14" s="414"/>
      <c r="H14" s="177"/>
      <c r="I14" s="177"/>
      <c r="J14" s="177"/>
      <c r="K14" s="176"/>
      <c r="L14" s="177"/>
      <c r="M14" s="176"/>
      <c r="N14" s="178"/>
      <c r="O14" s="178"/>
      <c r="P14" s="178"/>
      <c r="Q14" s="178"/>
      <c r="R14" s="177"/>
      <c r="S14" s="183"/>
      <c r="T14" s="178"/>
      <c r="U14" s="175"/>
      <c r="V14" s="175"/>
      <c r="W14" s="418"/>
      <c r="X14" s="450"/>
      <c r="Y14" s="452"/>
      <c r="Z14" s="552" t="s">
        <v>129</v>
      </c>
      <c r="AA14" s="553"/>
      <c r="AB14" s="553"/>
      <c r="AC14" s="163">
        <f>C36+D36+E36+F36+G36+H36+I36+J36</f>
        <v>0</v>
      </c>
    </row>
    <row r="15" spans="2:33" ht="14.25" customHeight="1" x14ac:dyDescent="0.25">
      <c r="B15" s="189">
        <v>10</v>
      </c>
      <c r="C15" s="182"/>
      <c r="D15" s="174"/>
      <c r="E15" s="171"/>
      <c r="F15" s="417"/>
      <c r="G15" s="413"/>
      <c r="H15" s="173"/>
      <c r="I15" s="173"/>
      <c r="J15" s="173"/>
      <c r="K15" s="172"/>
      <c r="L15" s="173"/>
      <c r="M15" s="172"/>
      <c r="N15" s="174"/>
      <c r="O15" s="174"/>
      <c r="P15" s="174"/>
      <c r="Q15" s="174"/>
      <c r="R15" s="173"/>
      <c r="S15" s="182"/>
      <c r="T15" s="174"/>
      <c r="U15" s="171"/>
      <c r="V15" s="171"/>
      <c r="W15" s="417"/>
      <c r="X15" s="449"/>
      <c r="Y15" s="454"/>
      <c r="Z15" s="552" t="s">
        <v>130</v>
      </c>
      <c r="AA15" s="553"/>
      <c r="AB15" s="553"/>
      <c r="AC15" s="163">
        <f>H38</f>
        <v>0</v>
      </c>
    </row>
    <row r="16" spans="2:33" ht="14.25" customHeight="1" x14ac:dyDescent="0.25">
      <c r="B16" s="190">
        <v>11</v>
      </c>
      <c r="C16" s="183"/>
      <c r="D16" s="178"/>
      <c r="E16" s="175"/>
      <c r="F16" s="418"/>
      <c r="G16" s="414"/>
      <c r="H16" s="177"/>
      <c r="I16" s="177"/>
      <c r="J16" s="177"/>
      <c r="K16" s="176"/>
      <c r="L16" s="177"/>
      <c r="M16" s="176"/>
      <c r="N16" s="178"/>
      <c r="O16" s="178"/>
      <c r="P16" s="178"/>
      <c r="Q16" s="178"/>
      <c r="R16" s="177"/>
      <c r="S16" s="183"/>
      <c r="T16" s="178"/>
      <c r="U16" s="175"/>
      <c r="V16" s="175"/>
      <c r="W16" s="418"/>
      <c r="X16" s="450"/>
      <c r="Y16" s="452"/>
      <c r="Z16" s="552" t="s">
        <v>99</v>
      </c>
      <c r="AA16" s="553"/>
      <c r="AB16" s="553"/>
      <c r="AC16" s="163">
        <f>W44</f>
        <v>0</v>
      </c>
    </row>
    <row r="17" spans="2:29" ht="14.25" customHeight="1" x14ac:dyDescent="0.25">
      <c r="B17" s="189">
        <v>12</v>
      </c>
      <c r="C17" s="182"/>
      <c r="D17" s="174"/>
      <c r="E17" s="171"/>
      <c r="F17" s="417"/>
      <c r="G17" s="413"/>
      <c r="H17" s="173"/>
      <c r="I17" s="173"/>
      <c r="J17" s="173"/>
      <c r="K17" s="172"/>
      <c r="L17" s="173"/>
      <c r="M17" s="172"/>
      <c r="N17" s="174"/>
      <c r="O17" s="174"/>
      <c r="P17" s="174"/>
      <c r="Q17" s="174"/>
      <c r="R17" s="173"/>
      <c r="S17" s="182"/>
      <c r="T17" s="174"/>
      <c r="U17" s="171"/>
      <c r="V17" s="171"/>
      <c r="W17" s="417"/>
      <c r="X17" s="449"/>
      <c r="Y17" s="454"/>
      <c r="Z17" s="554" t="s">
        <v>192</v>
      </c>
      <c r="AA17" s="554"/>
      <c r="AB17" s="552"/>
      <c r="AC17" s="163">
        <f>AC45</f>
        <v>0</v>
      </c>
    </row>
    <row r="18" spans="2:29" ht="14.25" customHeight="1" thickBot="1" x14ac:dyDescent="0.3">
      <c r="B18" s="190">
        <v>13</v>
      </c>
      <c r="C18" s="183"/>
      <c r="D18" s="178"/>
      <c r="E18" s="175"/>
      <c r="F18" s="418"/>
      <c r="G18" s="414"/>
      <c r="H18" s="177"/>
      <c r="I18" s="177"/>
      <c r="J18" s="177"/>
      <c r="K18" s="176"/>
      <c r="L18" s="177"/>
      <c r="M18" s="176"/>
      <c r="N18" s="178"/>
      <c r="O18" s="178"/>
      <c r="P18" s="178"/>
      <c r="Q18" s="178"/>
      <c r="R18" s="177"/>
      <c r="S18" s="183"/>
      <c r="T18" s="178"/>
      <c r="U18" s="175"/>
      <c r="V18" s="175"/>
      <c r="W18" s="418"/>
      <c r="X18" s="450"/>
      <c r="Y18" s="452"/>
      <c r="Z18" s="497" t="s">
        <v>48</v>
      </c>
      <c r="AA18" s="498"/>
      <c r="AB18" s="498"/>
      <c r="AC18" s="162">
        <f>AC14+AC15+AC16+AC17</f>
        <v>0</v>
      </c>
    </row>
    <row r="19" spans="2:29" ht="14.25" customHeight="1" x14ac:dyDescent="0.25">
      <c r="B19" s="189">
        <v>14</v>
      </c>
      <c r="C19" s="182"/>
      <c r="D19" s="174"/>
      <c r="E19" s="171"/>
      <c r="F19" s="417"/>
      <c r="G19" s="413"/>
      <c r="H19" s="173"/>
      <c r="I19" s="173"/>
      <c r="J19" s="173"/>
      <c r="K19" s="172"/>
      <c r="L19" s="173"/>
      <c r="M19" s="172"/>
      <c r="N19" s="174"/>
      <c r="O19" s="174"/>
      <c r="P19" s="174"/>
      <c r="Q19" s="174"/>
      <c r="R19" s="173"/>
      <c r="S19" s="182"/>
      <c r="T19" s="174"/>
      <c r="U19" s="171"/>
      <c r="V19" s="171"/>
      <c r="W19" s="417"/>
      <c r="X19" s="449"/>
      <c r="Y19" s="454"/>
    </row>
    <row r="20" spans="2:29" ht="14.25" customHeight="1" thickBot="1" x14ac:dyDescent="0.3">
      <c r="B20" s="190">
        <v>15</v>
      </c>
      <c r="C20" s="183"/>
      <c r="D20" s="178"/>
      <c r="E20" s="175"/>
      <c r="F20" s="418"/>
      <c r="G20" s="414"/>
      <c r="H20" s="177"/>
      <c r="I20" s="177"/>
      <c r="J20" s="177"/>
      <c r="K20" s="176"/>
      <c r="L20" s="177"/>
      <c r="M20" s="176"/>
      <c r="N20" s="178"/>
      <c r="O20" s="178"/>
      <c r="P20" s="178"/>
      <c r="Q20" s="178"/>
      <c r="R20" s="177"/>
      <c r="S20" s="183"/>
      <c r="T20" s="178"/>
      <c r="U20" s="175"/>
      <c r="V20" s="175"/>
      <c r="W20" s="418"/>
      <c r="X20" s="450"/>
      <c r="Y20" s="452"/>
    </row>
    <row r="21" spans="2:29" ht="14.25" customHeight="1" x14ac:dyDescent="0.25">
      <c r="B21" s="189">
        <v>16</v>
      </c>
      <c r="C21" s="182"/>
      <c r="D21" s="174"/>
      <c r="E21" s="171"/>
      <c r="F21" s="417"/>
      <c r="G21" s="413"/>
      <c r="H21" s="173"/>
      <c r="I21" s="173"/>
      <c r="J21" s="173"/>
      <c r="K21" s="172"/>
      <c r="L21" s="173"/>
      <c r="M21" s="172"/>
      <c r="N21" s="174"/>
      <c r="O21" s="174"/>
      <c r="P21" s="174"/>
      <c r="Q21" s="174"/>
      <c r="R21" s="173"/>
      <c r="S21" s="182"/>
      <c r="T21" s="174"/>
      <c r="U21" s="171"/>
      <c r="V21" s="171"/>
      <c r="W21" s="417"/>
      <c r="X21" s="449"/>
      <c r="Y21" s="454"/>
      <c r="Z21" s="499" t="s">
        <v>131</v>
      </c>
      <c r="AA21" s="500"/>
      <c r="AB21" s="500"/>
      <c r="AC21" s="501"/>
    </row>
    <row r="22" spans="2:29" ht="14.25" customHeight="1" x14ac:dyDescent="0.25">
      <c r="B22" s="190">
        <v>17</v>
      </c>
      <c r="C22" s="183"/>
      <c r="D22" s="178"/>
      <c r="E22" s="175"/>
      <c r="F22" s="418"/>
      <c r="G22" s="414"/>
      <c r="H22" s="177"/>
      <c r="I22" s="177"/>
      <c r="J22" s="177"/>
      <c r="K22" s="176"/>
      <c r="L22" s="177"/>
      <c r="M22" s="176"/>
      <c r="N22" s="178"/>
      <c r="O22" s="178"/>
      <c r="P22" s="178"/>
      <c r="Q22" s="178"/>
      <c r="R22" s="177"/>
      <c r="S22" s="183"/>
      <c r="T22" s="178"/>
      <c r="U22" s="175"/>
      <c r="V22" s="175"/>
      <c r="W22" s="418"/>
      <c r="X22" s="450"/>
      <c r="Y22" s="452"/>
      <c r="Z22" s="495" t="s">
        <v>133</v>
      </c>
      <c r="AA22" s="496"/>
      <c r="AB22" s="496"/>
      <c r="AC22" s="163">
        <f>M36+N36+O36+P36+Q36+R36</f>
        <v>0</v>
      </c>
    </row>
    <row r="23" spans="2:29" ht="14.25" customHeight="1" x14ac:dyDescent="0.25">
      <c r="B23" s="189">
        <v>18</v>
      </c>
      <c r="C23" s="182"/>
      <c r="D23" s="174"/>
      <c r="E23" s="171"/>
      <c r="F23" s="417"/>
      <c r="G23" s="413"/>
      <c r="H23" s="173"/>
      <c r="I23" s="173"/>
      <c r="J23" s="173"/>
      <c r="K23" s="172"/>
      <c r="L23" s="173"/>
      <c r="M23" s="172"/>
      <c r="N23" s="174"/>
      <c r="O23" s="174"/>
      <c r="P23" s="174"/>
      <c r="Q23" s="174"/>
      <c r="R23" s="173"/>
      <c r="S23" s="182"/>
      <c r="T23" s="174"/>
      <c r="U23" s="171"/>
      <c r="V23" s="171"/>
      <c r="W23" s="417"/>
      <c r="X23" s="449"/>
      <c r="Y23" s="454"/>
      <c r="Z23" s="495" t="s">
        <v>132</v>
      </c>
      <c r="AA23" s="496"/>
      <c r="AB23" s="496"/>
      <c r="AC23" s="163">
        <f>S36+T36+U36+V36</f>
        <v>0</v>
      </c>
    </row>
    <row r="24" spans="2:29" ht="14.25" customHeight="1" x14ac:dyDescent="0.25">
      <c r="B24" s="190">
        <v>19</v>
      </c>
      <c r="C24" s="183"/>
      <c r="D24" s="178"/>
      <c r="E24" s="175"/>
      <c r="F24" s="418"/>
      <c r="G24" s="414"/>
      <c r="H24" s="177"/>
      <c r="I24" s="177"/>
      <c r="J24" s="177"/>
      <c r="K24" s="176"/>
      <c r="L24" s="177"/>
      <c r="M24" s="176"/>
      <c r="N24" s="178"/>
      <c r="O24" s="178"/>
      <c r="P24" s="178"/>
      <c r="Q24" s="178"/>
      <c r="R24" s="177"/>
      <c r="S24" s="183"/>
      <c r="T24" s="178"/>
      <c r="U24" s="175"/>
      <c r="V24" s="175"/>
      <c r="W24" s="418"/>
      <c r="X24" s="450"/>
      <c r="Y24" s="452"/>
      <c r="Z24" s="546" t="s">
        <v>134</v>
      </c>
      <c r="AA24" s="546"/>
      <c r="AB24" s="495"/>
      <c r="AC24" s="163">
        <f>G61+H61</f>
        <v>0</v>
      </c>
    </row>
    <row r="25" spans="2:29" ht="14.25" customHeight="1" x14ac:dyDescent="0.25">
      <c r="B25" s="189">
        <v>20</v>
      </c>
      <c r="C25" s="182"/>
      <c r="D25" s="174"/>
      <c r="E25" s="171"/>
      <c r="F25" s="417"/>
      <c r="G25" s="413"/>
      <c r="H25" s="173"/>
      <c r="I25" s="173"/>
      <c r="J25" s="173"/>
      <c r="K25" s="172"/>
      <c r="L25" s="173"/>
      <c r="M25" s="172"/>
      <c r="N25" s="174"/>
      <c r="O25" s="174"/>
      <c r="P25" s="174"/>
      <c r="Q25" s="174"/>
      <c r="R25" s="173"/>
      <c r="S25" s="182"/>
      <c r="T25" s="174"/>
      <c r="U25" s="171"/>
      <c r="V25" s="171"/>
      <c r="W25" s="417"/>
      <c r="X25" s="449"/>
      <c r="Y25" s="454"/>
      <c r="Z25" s="546" t="s">
        <v>135</v>
      </c>
      <c r="AA25" s="546"/>
      <c r="AB25" s="495"/>
      <c r="AC25" s="163">
        <f>W44</f>
        <v>0</v>
      </c>
    </row>
    <row r="26" spans="2:29" ht="14.25" customHeight="1" thickBot="1" x14ac:dyDescent="0.3">
      <c r="B26" s="190">
        <v>21</v>
      </c>
      <c r="C26" s="183"/>
      <c r="D26" s="178"/>
      <c r="E26" s="175"/>
      <c r="F26" s="418"/>
      <c r="G26" s="414"/>
      <c r="H26" s="177"/>
      <c r="I26" s="177"/>
      <c r="J26" s="177"/>
      <c r="K26" s="176"/>
      <c r="L26" s="177"/>
      <c r="M26" s="176"/>
      <c r="N26" s="178"/>
      <c r="O26" s="178"/>
      <c r="P26" s="178"/>
      <c r="Q26" s="178"/>
      <c r="R26" s="177"/>
      <c r="S26" s="183"/>
      <c r="T26" s="178"/>
      <c r="U26" s="175"/>
      <c r="V26" s="175"/>
      <c r="W26" s="418"/>
      <c r="X26" s="450"/>
      <c r="Y26" s="452"/>
      <c r="Z26" s="547" t="s">
        <v>48</v>
      </c>
      <c r="AA26" s="548"/>
      <c r="AB26" s="548"/>
      <c r="AC26" s="162">
        <f>AC22+AC23+AC24+AC25</f>
        <v>0</v>
      </c>
    </row>
    <row r="27" spans="2:29" ht="14.25" customHeight="1" x14ac:dyDescent="0.25">
      <c r="B27" s="189">
        <v>22</v>
      </c>
      <c r="C27" s="182"/>
      <c r="D27" s="174"/>
      <c r="E27" s="171"/>
      <c r="F27" s="417"/>
      <c r="G27" s="413"/>
      <c r="H27" s="173"/>
      <c r="I27" s="173"/>
      <c r="J27" s="173"/>
      <c r="K27" s="172"/>
      <c r="L27" s="173"/>
      <c r="M27" s="172"/>
      <c r="N27" s="174"/>
      <c r="O27" s="174"/>
      <c r="P27" s="174"/>
      <c r="Q27" s="174"/>
      <c r="R27" s="173"/>
      <c r="S27" s="182"/>
      <c r="T27" s="174"/>
      <c r="U27" s="171"/>
      <c r="V27" s="171"/>
      <c r="W27" s="417"/>
      <c r="X27" s="449"/>
      <c r="Y27" s="454"/>
    </row>
    <row r="28" spans="2:29" ht="14.25" customHeight="1" x14ac:dyDescent="0.25">
      <c r="B28" s="190">
        <v>23</v>
      </c>
      <c r="C28" s="183"/>
      <c r="D28" s="178"/>
      <c r="E28" s="175"/>
      <c r="F28" s="418"/>
      <c r="G28" s="414"/>
      <c r="H28" s="177"/>
      <c r="I28" s="177"/>
      <c r="J28" s="177"/>
      <c r="K28" s="176"/>
      <c r="L28" s="177"/>
      <c r="M28" s="176"/>
      <c r="N28" s="178"/>
      <c r="O28" s="178"/>
      <c r="P28" s="178"/>
      <c r="Q28" s="178"/>
      <c r="R28" s="177"/>
      <c r="S28" s="183"/>
      <c r="T28" s="178"/>
      <c r="U28" s="175"/>
      <c r="V28" s="175"/>
      <c r="W28" s="418"/>
      <c r="X28" s="450"/>
      <c r="Y28" s="452"/>
    </row>
    <row r="29" spans="2:29" ht="14.25" customHeight="1" x14ac:dyDescent="0.25">
      <c r="B29" s="189">
        <v>24</v>
      </c>
      <c r="C29" s="368"/>
      <c r="D29" s="369"/>
      <c r="E29" s="370"/>
      <c r="F29" s="419"/>
      <c r="G29" s="415"/>
      <c r="H29" s="371"/>
      <c r="I29" s="371"/>
      <c r="J29" s="371"/>
      <c r="K29" s="372"/>
      <c r="L29" s="371"/>
      <c r="M29" s="372"/>
      <c r="N29" s="369"/>
      <c r="O29" s="369"/>
      <c r="P29" s="369"/>
      <c r="Q29" s="369"/>
      <c r="R29" s="371"/>
      <c r="S29" s="182"/>
      <c r="T29" s="174"/>
      <c r="U29" s="171"/>
      <c r="V29" s="171"/>
      <c r="W29" s="417"/>
      <c r="X29" s="449"/>
      <c r="Y29" s="454"/>
    </row>
    <row r="30" spans="2:29" ht="14.25" customHeight="1" x14ac:dyDescent="0.25">
      <c r="B30" s="190">
        <v>25</v>
      </c>
      <c r="C30" s="183"/>
      <c r="D30" s="178"/>
      <c r="E30" s="175"/>
      <c r="F30" s="418"/>
      <c r="G30" s="414"/>
      <c r="H30" s="177"/>
      <c r="I30" s="177"/>
      <c r="J30" s="177"/>
      <c r="K30" s="176"/>
      <c r="L30" s="177"/>
      <c r="M30" s="176"/>
      <c r="N30" s="178"/>
      <c r="O30" s="178"/>
      <c r="P30" s="178"/>
      <c r="Q30" s="178"/>
      <c r="R30" s="177"/>
      <c r="S30" s="183"/>
      <c r="T30" s="178"/>
      <c r="U30" s="175"/>
      <c r="V30" s="175"/>
      <c r="W30" s="418"/>
      <c r="X30" s="450"/>
      <c r="Y30" s="452"/>
    </row>
    <row r="31" spans="2:29" ht="14.25" customHeight="1" x14ac:dyDescent="0.25">
      <c r="B31" s="189">
        <v>26</v>
      </c>
      <c r="C31" s="368"/>
      <c r="D31" s="369"/>
      <c r="E31" s="370"/>
      <c r="F31" s="419"/>
      <c r="G31" s="415"/>
      <c r="H31" s="371"/>
      <c r="I31" s="371"/>
      <c r="J31" s="371"/>
      <c r="K31" s="372"/>
      <c r="L31" s="371"/>
      <c r="M31" s="372"/>
      <c r="N31" s="369"/>
      <c r="O31" s="369"/>
      <c r="P31" s="369"/>
      <c r="Q31" s="369"/>
      <c r="R31" s="371"/>
      <c r="S31" s="182"/>
      <c r="T31" s="174"/>
      <c r="U31" s="171"/>
      <c r="V31" s="171"/>
      <c r="W31" s="417"/>
      <c r="X31" s="449"/>
      <c r="Y31" s="454"/>
    </row>
    <row r="32" spans="2:29" ht="14.25" customHeight="1" x14ac:dyDescent="0.25">
      <c r="B32" s="190">
        <v>27</v>
      </c>
      <c r="C32" s="183"/>
      <c r="D32" s="178"/>
      <c r="E32" s="175"/>
      <c r="F32" s="418"/>
      <c r="G32" s="414"/>
      <c r="H32" s="177"/>
      <c r="I32" s="177"/>
      <c r="J32" s="177"/>
      <c r="K32" s="176"/>
      <c r="L32" s="177"/>
      <c r="M32" s="176"/>
      <c r="N32" s="178"/>
      <c r="O32" s="178"/>
      <c r="P32" s="178"/>
      <c r="Q32" s="178"/>
      <c r="R32" s="177"/>
      <c r="S32" s="183"/>
      <c r="T32" s="178"/>
      <c r="U32" s="175"/>
      <c r="V32" s="175"/>
      <c r="W32" s="418"/>
      <c r="X32" s="450"/>
      <c r="Y32" s="452"/>
    </row>
    <row r="33" spans="2:36" ht="14.25" customHeight="1" x14ac:dyDescent="0.25">
      <c r="B33" s="189">
        <v>28</v>
      </c>
      <c r="C33" s="368"/>
      <c r="D33" s="369"/>
      <c r="E33" s="370"/>
      <c r="F33" s="419"/>
      <c r="G33" s="415"/>
      <c r="H33" s="371"/>
      <c r="I33" s="371"/>
      <c r="J33" s="371"/>
      <c r="K33" s="372"/>
      <c r="L33" s="371"/>
      <c r="M33" s="372"/>
      <c r="N33" s="369"/>
      <c r="O33" s="369"/>
      <c r="P33" s="369"/>
      <c r="Q33" s="369"/>
      <c r="R33" s="371"/>
      <c r="S33" s="182"/>
      <c r="T33" s="174"/>
      <c r="U33" s="171"/>
      <c r="V33" s="171"/>
      <c r="W33" s="417"/>
      <c r="X33" s="449"/>
      <c r="Y33" s="454"/>
    </row>
    <row r="34" spans="2:36" ht="14.25" customHeight="1" x14ac:dyDescent="0.25">
      <c r="B34" s="190">
        <v>29</v>
      </c>
      <c r="C34" s="183"/>
      <c r="D34" s="178"/>
      <c r="E34" s="175"/>
      <c r="F34" s="418"/>
      <c r="G34" s="414"/>
      <c r="H34" s="177"/>
      <c r="I34" s="177"/>
      <c r="J34" s="177"/>
      <c r="K34" s="176"/>
      <c r="L34" s="177"/>
      <c r="M34" s="176"/>
      <c r="N34" s="178"/>
      <c r="O34" s="178"/>
      <c r="P34" s="178"/>
      <c r="Q34" s="178"/>
      <c r="R34" s="177"/>
      <c r="S34" s="183"/>
      <c r="T34" s="178"/>
      <c r="U34" s="175"/>
      <c r="V34" s="175"/>
      <c r="W34" s="418"/>
      <c r="X34" s="450"/>
      <c r="Y34" s="452"/>
    </row>
    <row r="35" spans="2:36" ht="14.25" customHeight="1" thickBot="1" x14ac:dyDescent="0.3">
      <c r="B35" s="374">
        <v>30</v>
      </c>
      <c r="C35" s="368"/>
      <c r="D35" s="369"/>
      <c r="E35" s="370"/>
      <c r="F35" s="420"/>
      <c r="G35" s="415"/>
      <c r="H35" s="371"/>
      <c r="I35" s="371"/>
      <c r="J35" s="371"/>
      <c r="K35" s="372"/>
      <c r="L35" s="371"/>
      <c r="M35" s="372"/>
      <c r="N35" s="369"/>
      <c r="O35" s="369"/>
      <c r="P35" s="369"/>
      <c r="Q35" s="369"/>
      <c r="R35" s="371"/>
      <c r="S35" s="182"/>
      <c r="T35" s="174"/>
      <c r="U35" s="171"/>
      <c r="V35" s="171"/>
      <c r="W35" s="417"/>
      <c r="X35" s="449"/>
      <c r="Y35" s="454"/>
    </row>
    <row r="36" spans="2:36" ht="14.25" customHeight="1" thickBot="1" x14ac:dyDescent="0.3">
      <c r="C36" s="4">
        <f t="shared" ref="C36:V36" si="0">SUM(C6:C35)</f>
        <v>0</v>
      </c>
      <c r="D36" s="4">
        <f t="shared" si="0"/>
        <v>0</v>
      </c>
      <c r="E36" s="49">
        <f t="shared" si="0"/>
        <v>0</v>
      </c>
      <c r="F36" s="4">
        <f t="shared" si="0"/>
        <v>0</v>
      </c>
      <c r="G36" s="4">
        <f t="shared" si="0"/>
        <v>0</v>
      </c>
      <c r="H36" s="4">
        <f t="shared" si="0"/>
        <v>0</v>
      </c>
      <c r="I36" s="4">
        <f t="shared" si="0"/>
        <v>0</v>
      </c>
      <c r="J36" s="49">
        <f t="shared" si="0"/>
        <v>0</v>
      </c>
      <c r="K36" s="4">
        <f t="shared" si="0"/>
        <v>0</v>
      </c>
      <c r="L36" s="234">
        <f t="shared" si="0"/>
        <v>0</v>
      </c>
      <c r="M36" s="4">
        <f t="shared" si="0"/>
        <v>0</v>
      </c>
      <c r="N36" s="4">
        <f t="shared" si="0"/>
        <v>0</v>
      </c>
      <c r="O36" s="4">
        <f t="shared" si="0"/>
        <v>0</v>
      </c>
      <c r="P36" s="4">
        <f t="shared" si="0"/>
        <v>0</v>
      </c>
      <c r="Q36" s="4">
        <f t="shared" si="0"/>
        <v>0</v>
      </c>
      <c r="R36" s="4">
        <f t="shared" si="0"/>
        <v>0</v>
      </c>
      <c r="S36" s="4">
        <f t="shared" si="0"/>
        <v>0</v>
      </c>
      <c r="T36" s="4">
        <f t="shared" si="0"/>
        <v>0</v>
      </c>
      <c r="U36" s="4">
        <f t="shared" si="0"/>
        <v>0</v>
      </c>
      <c r="V36" s="373">
        <f t="shared" si="0"/>
        <v>0</v>
      </c>
      <c r="W36" s="447"/>
      <c r="X36" s="451"/>
      <c r="Y36" s="453"/>
    </row>
    <row r="37" spans="2:36" s="6" customFormat="1" ht="14.25" customHeight="1" thickBot="1" x14ac:dyDescent="0.3">
      <c r="B37" s="47"/>
      <c r="C37" s="2"/>
      <c r="D37" s="2"/>
      <c r="E37" s="5"/>
      <c r="F37" s="5"/>
      <c r="G37" s="5"/>
      <c r="H37" s="5"/>
      <c r="I37" s="5"/>
      <c r="J37" s="5"/>
      <c r="K37" s="5"/>
      <c r="L37" s="5"/>
      <c r="M37" s="3"/>
      <c r="N37" s="3"/>
      <c r="O37" s="7"/>
      <c r="P37" s="3"/>
      <c r="Q37" s="3"/>
      <c r="R37" s="3"/>
      <c r="S37" s="48"/>
      <c r="T37" s="48"/>
      <c r="U37" s="1"/>
      <c r="V37" s="5"/>
      <c r="W37" s="5"/>
      <c r="X37" s="5"/>
      <c r="Y37" s="7"/>
      <c r="Z37" s="5"/>
      <c r="AA37" s="1"/>
      <c r="AB37" s="5"/>
      <c r="AC37" s="5"/>
      <c r="AD37" s="5"/>
      <c r="AI37" s="461"/>
      <c r="AJ37" s="461"/>
    </row>
    <row r="38" spans="2:36" s="6" customFormat="1" ht="25.5" customHeight="1" thickBot="1" x14ac:dyDescent="0.3">
      <c r="B38" s="47"/>
      <c r="C38" s="529" t="s">
        <v>50</v>
      </c>
      <c r="D38" s="530"/>
      <c r="E38" s="530"/>
      <c r="F38" s="530"/>
      <c r="G38" s="531"/>
      <c r="H38" s="270">
        <f>C47+I44</f>
        <v>0</v>
      </c>
      <c r="I38" s="5"/>
      <c r="J38" s="5"/>
      <c r="K38" s="5"/>
      <c r="L38" s="5"/>
      <c r="M38" s="3"/>
      <c r="N38" s="3"/>
      <c r="O38" s="7"/>
      <c r="P38" s="5"/>
      <c r="Q38" s="5"/>
      <c r="R38" s="5"/>
      <c r="S38" s="5"/>
      <c r="T38" s="5"/>
      <c r="U38" s="5"/>
      <c r="V38" s="5"/>
      <c r="W38" s="5"/>
      <c r="X38" s="5"/>
      <c r="Y38" s="7"/>
      <c r="Z38" s="5"/>
      <c r="AA38" s="1"/>
      <c r="AB38" s="5"/>
      <c r="AC38" s="5"/>
      <c r="AD38" s="5"/>
      <c r="AI38" s="461"/>
      <c r="AJ38" s="461"/>
    </row>
    <row r="39" spans="2:36" s="11" customFormat="1" ht="57" customHeight="1" thickBot="1" x14ac:dyDescent="0.3">
      <c r="C39" s="573" t="s">
        <v>51</v>
      </c>
      <c r="D39" s="574"/>
      <c r="E39" s="574"/>
      <c r="F39" s="575"/>
      <c r="G39" s="502" t="s">
        <v>52</v>
      </c>
      <c r="H39" s="503"/>
      <c r="I39" s="504"/>
      <c r="S39" s="526" t="s">
        <v>46</v>
      </c>
      <c r="T39" s="527"/>
      <c r="U39" s="527"/>
      <c r="V39" s="527"/>
      <c r="W39" s="528"/>
      <c r="X39" s="1"/>
      <c r="Z39" s="473" t="s">
        <v>47</v>
      </c>
      <c r="AA39" s="474"/>
      <c r="AB39" s="474"/>
      <c r="AC39" s="475"/>
      <c r="AI39" s="423"/>
      <c r="AJ39" s="423"/>
    </row>
    <row r="40" spans="2:36" ht="18" customHeight="1" x14ac:dyDescent="0.25">
      <c r="C40" s="582"/>
      <c r="D40" s="583"/>
      <c r="E40" s="583"/>
      <c r="F40" s="584"/>
      <c r="G40" s="564" t="s">
        <v>43</v>
      </c>
      <c r="H40" s="565"/>
      <c r="I40" s="568"/>
      <c r="S40" s="476" t="s">
        <v>42</v>
      </c>
      <c r="T40" s="477"/>
      <c r="U40" s="477"/>
      <c r="V40" s="477"/>
      <c r="W40" s="364"/>
      <c r="Z40" s="478" t="s">
        <v>20</v>
      </c>
      <c r="AA40" s="479"/>
      <c r="AB40" s="480"/>
      <c r="AC40" s="484" t="s">
        <v>28</v>
      </c>
    </row>
    <row r="41" spans="2:36" ht="15.75" customHeight="1" x14ac:dyDescent="0.25">
      <c r="C41" s="582"/>
      <c r="D41" s="583"/>
      <c r="E41" s="583"/>
      <c r="F41" s="584"/>
      <c r="G41" s="566"/>
      <c r="H41" s="567"/>
      <c r="I41" s="568"/>
      <c r="S41" s="469" t="s">
        <v>12</v>
      </c>
      <c r="T41" s="470"/>
      <c r="U41" s="470"/>
      <c r="V41" s="470"/>
      <c r="W41" s="365"/>
      <c r="Z41" s="481"/>
      <c r="AA41" s="482"/>
      <c r="AB41" s="483"/>
      <c r="AC41" s="485"/>
    </row>
    <row r="42" spans="2:36" ht="18" customHeight="1" x14ac:dyDescent="0.25">
      <c r="C42" s="582"/>
      <c r="D42" s="583"/>
      <c r="E42" s="583"/>
      <c r="F42" s="584"/>
      <c r="G42" s="564" t="s">
        <v>49</v>
      </c>
      <c r="H42" s="565"/>
      <c r="I42" s="568"/>
      <c r="S42" s="469" t="s">
        <v>13</v>
      </c>
      <c r="T42" s="470"/>
      <c r="U42" s="470"/>
      <c r="V42" s="470"/>
      <c r="W42" s="366"/>
      <c r="Z42" s="466"/>
      <c r="AA42" s="467"/>
      <c r="AB42" s="468"/>
      <c r="AC42" s="58"/>
    </row>
    <row r="43" spans="2:36" ht="15.75" customHeight="1" x14ac:dyDescent="0.25">
      <c r="C43" s="582"/>
      <c r="D43" s="583"/>
      <c r="E43" s="583"/>
      <c r="F43" s="584"/>
      <c r="G43" s="566"/>
      <c r="H43" s="567"/>
      <c r="I43" s="568"/>
      <c r="S43" s="469" t="s">
        <v>14</v>
      </c>
      <c r="T43" s="470"/>
      <c r="U43" s="470"/>
      <c r="V43" s="470"/>
      <c r="W43" s="366"/>
      <c r="Z43" s="466"/>
      <c r="AA43" s="467"/>
      <c r="AB43" s="468"/>
      <c r="AC43" s="58"/>
    </row>
    <row r="44" spans="2:36" ht="14.25" customHeight="1" thickBot="1" x14ac:dyDescent="0.3">
      <c r="C44" s="582"/>
      <c r="D44" s="583"/>
      <c r="E44" s="583"/>
      <c r="F44" s="584"/>
      <c r="G44" s="267" t="s">
        <v>38</v>
      </c>
      <c r="H44" s="268"/>
      <c r="I44" s="50">
        <f>I40+I42</f>
        <v>0</v>
      </c>
      <c r="S44" s="471" t="s">
        <v>48</v>
      </c>
      <c r="T44" s="472"/>
      <c r="U44" s="472"/>
      <c r="V44" s="472"/>
      <c r="W44" s="367">
        <f>W40+W41+W42+W43</f>
        <v>0</v>
      </c>
      <c r="Z44" s="466"/>
      <c r="AA44" s="467"/>
      <c r="AB44" s="468"/>
      <c r="AC44" s="58"/>
    </row>
    <row r="45" spans="2:36" ht="14.25" customHeight="1" thickBot="1" x14ac:dyDescent="0.3">
      <c r="C45" s="582"/>
      <c r="D45" s="583"/>
      <c r="E45" s="583"/>
      <c r="F45" s="584"/>
      <c r="Z45" s="464" t="s">
        <v>38</v>
      </c>
      <c r="AA45" s="465"/>
      <c r="AB45" s="465"/>
      <c r="AC45" s="50">
        <f>SUM(AC42:AC44)</f>
        <v>0</v>
      </c>
    </row>
    <row r="46" spans="2:36" ht="14.25" customHeight="1" x14ac:dyDescent="0.25">
      <c r="C46" s="582"/>
      <c r="D46" s="583"/>
      <c r="E46" s="583"/>
      <c r="F46" s="584"/>
      <c r="G46" s="569" t="s">
        <v>32</v>
      </c>
      <c r="H46" s="585"/>
      <c r="I46" s="570"/>
      <c r="W46" s="6"/>
      <c r="X46" s="6"/>
    </row>
    <row r="47" spans="2:36" ht="14.25" customHeight="1" thickBot="1" x14ac:dyDescent="0.3">
      <c r="C47" s="576">
        <f>C40+C41+C42+C43+C44+C45+C46</f>
        <v>0</v>
      </c>
      <c r="D47" s="577"/>
      <c r="E47" s="577"/>
      <c r="F47" s="578"/>
      <c r="G47" s="579" t="s">
        <v>18</v>
      </c>
      <c r="H47" s="580"/>
      <c r="I47" s="581"/>
      <c r="W47" s="6"/>
      <c r="X47" s="6"/>
    </row>
    <row r="48" spans="2:36" ht="14.25" customHeight="1" thickBot="1" x14ac:dyDescent="0.3">
      <c r="G48" s="51" t="s">
        <v>16</v>
      </c>
      <c r="H48" s="269"/>
      <c r="W48" s="6"/>
      <c r="X48" s="6"/>
    </row>
    <row r="49" spans="7:24" ht="17.25" customHeight="1" thickBot="1" x14ac:dyDescent="0.3">
      <c r="G49" s="51" t="s">
        <v>213</v>
      </c>
      <c r="H49" s="59"/>
      <c r="W49" s="6"/>
      <c r="X49" s="6"/>
    </row>
    <row r="50" spans="7:24" ht="15" customHeight="1" x14ac:dyDescent="0.25">
      <c r="G50" s="569" t="s">
        <v>31</v>
      </c>
      <c r="H50" s="570"/>
      <c r="W50" s="6"/>
      <c r="X50" s="6"/>
    </row>
    <row r="51" spans="7:24" ht="15" customHeight="1" thickBot="1" x14ac:dyDescent="0.3">
      <c r="G51" s="571"/>
      <c r="H51" s="572"/>
      <c r="W51" s="6"/>
      <c r="X51" s="6"/>
    </row>
    <row r="52" spans="7:24" x14ac:dyDescent="0.25">
      <c r="G52" s="52" t="s">
        <v>11</v>
      </c>
      <c r="H52" s="52" t="s">
        <v>10</v>
      </c>
      <c r="W52" s="6"/>
      <c r="X52" s="6"/>
    </row>
    <row r="53" spans="7:24" ht="15.75" thickBot="1" x14ac:dyDescent="0.3">
      <c r="G53" s="53"/>
      <c r="H53" s="53"/>
      <c r="W53" s="6"/>
      <c r="X53" s="6"/>
    </row>
    <row r="54" spans="7:24" x14ac:dyDescent="0.25">
      <c r="G54" s="60"/>
      <c r="H54" s="63"/>
    </row>
    <row r="55" spans="7:24" x14ac:dyDescent="0.25">
      <c r="G55" s="61"/>
      <c r="H55" s="54"/>
    </row>
    <row r="56" spans="7:24" ht="15" customHeight="1" x14ac:dyDescent="0.25">
      <c r="G56" s="62"/>
      <c r="H56" s="55"/>
    </row>
    <row r="57" spans="7:24" x14ac:dyDescent="0.25">
      <c r="G57" s="61"/>
      <c r="H57" s="54"/>
    </row>
    <row r="58" spans="7:24" ht="15" customHeight="1" x14ac:dyDescent="0.25">
      <c r="G58" s="62"/>
      <c r="H58" s="55"/>
    </row>
    <row r="59" spans="7:24" x14ac:dyDescent="0.25">
      <c r="G59" s="61"/>
      <c r="H59" s="54"/>
    </row>
    <row r="60" spans="7:24" ht="15.75" customHeight="1" thickBot="1" x14ac:dyDescent="0.3">
      <c r="G60" s="62"/>
      <c r="H60" s="55"/>
    </row>
    <row r="61" spans="7:24" ht="26.25" customHeight="1" thickBot="1" x14ac:dyDescent="0.3">
      <c r="G61" s="4">
        <f>SUM(G54:G60)</f>
        <v>0</v>
      </c>
      <c r="H61" s="49">
        <f>SUM(H54:H60)</f>
        <v>0</v>
      </c>
    </row>
  </sheetData>
  <sheetProtection algorithmName="SHA-512" hashValue="8qMmyjfQ3bE7+emb8C33dphDMF0Cvy6XU9qbDFGgDT8/arJEWK64n7Ub9o51UkfBrdDJSpuT4TQ2H9l8MyjD3A==" saltValue="qqtI5V7TL+uG2+HfTGYFsA==" spinCount="100000" sheet="1" objects="1" scenarios="1"/>
  <mergeCells count="75">
    <mergeCell ref="C2:E3"/>
    <mergeCell ref="F2:F5"/>
    <mergeCell ref="C1:L1"/>
    <mergeCell ref="G2:J3"/>
    <mergeCell ref="K2:K5"/>
    <mergeCell ref="L2:L5"/>
    <mergeCell ref="I4:J4"/>
    <mergeCell ref="B4:B5"/>
    <mergeCell ref="C4:C5"/>
    <mergeCell ref="D4:D5"/>
    <mergeCell ref="E4:E5"/>
    <mergeCell ref="G4:H4"/>
    <mergeCell ref="C41:F41"/>
    <mergeCell ref="C39:F39"/>
    <mergeCell ref="C40:F40"/>
    <mergeCell ref="C38:G38"/>
    <mergeCell ref="G39:I39"/>
    <mergeCell ref="G40:H41"/>
    <mergeCell ref="I40:I41"/>
    <mergeCell ref="C47:F47"/>
    <mergeCell ref="C45:F45"/>
    <mergeCell ref="C46:F46"/>
    <mergeCell ref="C44:F44"/>
    <mergeCell ref="C42:F42"/>
    <mergeCell ref="C43:F43"/>
    <mergeCell ref="Z9:AA9"/>
    <mergeCell ref="Z10:AA10"/>
    <mergeCell ref="G46:I46"/>
    <mergeCell ref="G47:I47"/>
    <mergeCell ref="Z17:AB17"/>
    <mergeCell ref="Z18:AB18"/>
    <mergeCell ref="Z21:AC21"/>
    <mergeCell ref="Z22:AB22"/>
    <mergeCell ref="Z23:AB23"/>
    <mergeCell ref="Z24:AB24"/>
    <mergeCell ref="Z25:AB25"/>
    <mergeCell ref="Z26:AB26"/>
    <mergeCell ref="Z39:AC39"/>
    <mergeCell ref="Z40:AB41"/>
    <mergeCell ref="Z44:AB44"/>
    <mergeCell ref="Z45:AB45"/>
    <mergeCell ref="G50:H51"/>
    <mergeCell ref="G42:H43"/>
    <mergeCell ref="I42:I43"/>
    <mergeCell ref="S1:U1"/>
    <mergeCell ref="M2:R3"/>
    <mergeCell ref="S2:V3"/>
    <mergeCell ref="T4:T5"/>
    <mergeCell ref="U4:U5"/>
    <mergeCell ref="V4:V5"/>
    <mergeCell ref="S4:S5"/>
    <mergeCell ref="S39:W39"/>
    <mergeCell ref="S44:V44"/>
    <mergeCell ref="S40:V40"/>
    <mergeCell ref="Z5:AB6"/>
    <mergeCell ref="AD5:AG5"/>
    <mergeCell ref="AD6:AE6"/>
    <mergeCell ref="AF6:AG6"/>
    <mergeCell ref="Z7:AA7"/>
    <mergeCell ref="AE7:AE8"/>
    <mergeCell ref="AF7:AF8"/>
    <mergeCell ref="AG7:AG8"/>
    <mergeCell ref="Z8:AA8"/>
    <mergeCell ref="AD7:AD8"/>
    <mergeCell ref="AD10:AF10"/>
    <mergeCell ref="Z13:AC13"/>
    <mergeCell ref="Z14:AB14"/>
    <mergeCell ref="Z15:AB15"/>
    <mergeCell ref="Z16:AB16"/>
    <mergeCell ref="AC40:AC41"/>
    <mergeCell ref="S41:V41"/>
    <mergeCell ref="S42:V42"/>
    <mergeCell ref="Z42:AB42"/>
    <mergeCell ref="S43:V43"/>
    <mergeCell ref="Z43:AB43"/>
  </mergeCells>
  <pageMargins left="0.7" right="0.7" top="0.75" bottom="0.75" header="0.3" footer="0.3"/>
  <pageSetup paperSize="9" scale="64" fitToHeight="0" orientation="landscape"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2A96B086-E6D5-4E88-80C7-18DB698AE4E1}">
          <x14:formula1>
            <xm:f>Llistes!$D$11:$D$19</xm:f>
          </x14:formula1>
          <xm:sqref>X6:X35</xm:sqref>
        </x14:dataValidation>
        <x14:dataValidation type="list" allowBlank="1" showInputMessage="1" showErrorMessage="1" xr:uid="{2641495C-E494-45FD-B9A2-78458009BBF9}">
          <x14:formula1>
            <xm:f>'Usos Activitats Pròpies'!$G$1:$AA$1</xm:f>
          </x14:formula1>
          <xm:sqref>Y6:Y36</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pageSetUpPr fitToPage="1"/>
  </sheetPr>
  <dimension ref="B1:AJ61"/>
  <sheetViews>
    <sheetView zoomScale="80" zoomScaleNormal="80" zoomScalePageLayoutView="85" workbookViewId="0">
      <selection activeCell="C6" sqref="C6"/>
    </sheetView>
  </sheetViews>
  <sheetFormatPr baseColWidth="10" defaultColWidth="7.5703125" defaultRowHeight="15" x14ac:dyDescent="0.25"/>
  <cols>
    <col min="1" max="1" width="1.7109375" style="1" customWidth="1"/>
    <col min="2" max="2" width="7.5703125" style="11"/>
    <col min="3" max="10" width="7.5703125" style="1"/>
    <col min="11" max="11" width="6.7109375" style="1" customWidth="1"/>
    <col min="12" max="12" width="6.140625" style="1" customWidth="1"/>
    <col min="13" max="22" width="7.5703125" style="1"/>
    <col min="23" max="23" width="9.5703125" style="1" customWidth="1"/>
    <col min="24" max="24" width="10.28515625" style="1" customWidth="1"/>
    <col min="25" max="25" width="12" style="1" customWidth="1"/>
    <col min="26" max="28" width="7.5703125" style="1"/>
    <col min="29" max="29" width="9.85546875" style="1" bestFit="1" customWidth="1"/>
    <col min="30" max="34" width="7.5703125" style="1"/>
    <col min="35" max="35" width="20.5703125" style="197" customWidth="1"/>
    <col min="36" max="36" width="22.28515625" style="197" customWidth="1"/>
    <col min="37" max="16384" width="7.5703125" style="1"/>
  </cols>
  <sheetData>
    <row r="1" spans="2:33" ht="26.25" customHeight="1" thickBot="1" x14ac:dyDescent="0.3">
      <c r="B1" s="12" t="str">
        <f>MensualSumatori!A1</f>
        <v>Gener</v>
      </c>
      <c r="C1" s="532" t="s">
        <v>45</v>
      </c>
      <c r="D1" s="533"/>
      <c r="E1" s="533"/>
      <c r="F1" s="533"/>
      <c r="G1" s="533"/>
      <c r="H1" s="533"/>
      <c r="I1" s="533"/>
      <c r="J1" s="533"/>
      <c r="K1" s="533"/>
      <c r="L1" s="534"/>
      <c r="S1" s="505" t="s">
        <v>190</v>
      </c>
      <c r="T1" s="506"/>
      <c r="U1" s="507"/>
      <c r="V1" s="279"/>
    </row>
    <row r="2" spans="2:33" ht="14.25" customHeight="1" x14ac:dyDescent="0.25">
      <c r="B2" s="12">
        <v>21</v>
      </c>
      <c r="C2" s="535" t="s">
        <v>1</v>
      </c>
      <c r="D2" s="536"/>
      <c r="E2" s="536"/>
      <c r="F2" s="592" t="s">
        <v>2</v>
      </c>
      <c r="G2" s="535" t="s">
        <v>24</v>
      </c>
      <c r="H2" s="536"/>
      <c r="I2" s="536"/>
      <c r="J2" s="537"/>
      <c r="K2" s="541" t="s">
        <v>169</v>
      </c>
      <c r="L2" s="541" t="s">
        <v>170</v>
      </c>
      <c r="M2" s="508" t="s">
        <v>0</v>
      </c>
      <c r="N2" s="509"/>
      <c r="O2" s="509"/>
      <c r="P2" s="509"/>
      <c r="Q2" s="509"/>
      <c r="R2" s="510"/>
      <c r="S2" s="514" t="s">
        <v>29</v>
      </c>
      <c r="T2" s="515"/>
      <c r="U2" s="515"/>
      <c r="V2" s="516"/>
      <c r="W2" s="274"/>
      <c r="X2" s="274"/>
    </row>
    <row r="3" spans="2:33" ht="14.25" customHeight="1" thickBot="1" x14ac:dyDescent="0.3">
      <c r="C3" s="538"/>
      <c r="D3" s="539"/>
      <c r="E3" s="539"/>
      <c r="F3" s="593"/>
      <c r="G3" s="538"/>
      <c r="H3" s="539"/>
      <c r="I3" s="539"/>
      <c r="J3" s="540"/>
      <c r="K3" s="542"/>
      <c r="L3" s="542"/>
      <c r="M3" s="511"/>
      <c r="N3" s="512"/>
      <c r="O3" s="512"/>
      <c r="P3" s="512"/>
      <c r="Q3" s="512"/>
      <c r="R3" s="513"/>
      <c r="S3" s="517"/>
      <c r="T3" s="518"/>
      <c r="U3" s="518"/>
      <c r="V3" s="519"/>
      <c r="W3" s="274"/>
      <c r="X3" s="274"/>
    </row>
    <row r="4" spans="2:33" ht="30.75" customHeight="1" thickBot="1" x14ac:dyDescent="0.3">
      <c r="B4" s="586" t="s">
        <v>17</v>
      </c>
      <c r="C4" s="588" t="s">
        <v>3</v>
      </c>
      <c r="D4" s="588" t="s">
        <v>4</v>
      </c>
      <c r="E4" s="590" t="s">
        <v>5</v>
      </c>
      <c r="F4" s="593"/>
      <c r="G4" s="544" t="s">
        <v>25</v>
      </c>
      <c r="H4" s="545"/>
      <c r="I4" s="544" t="s">
        <v>5</v>
      </c>
      <c r="J4" s="545"/>
      <c r="K4" s="542"/>
      <c r="L4" s="542"/>
      <c r="M4" s="44" t="s">
        <v>186</v>
      </c>
      <c r="N4" s="44" t="s">
        <v>187</v>
      </c>
      <c r="O4" s="45" t="s">
        <v>22</v>
      </c>
      <c r="P4" s="46" t="s">
        <v>23</v>
      </c>
      <c r="Q4" s="45" t="s">
        <v>188</v>
      </c>
      <c r="R4" s="46" t="s">
        <v>189</v>
      </c>
      <c r="S4" s="524" t="s">
        <v>6</v>
      </c>
      <c r="T4" s="520" t="s">
        <v>7</v>
      </c>
      <c r="U4" s="520" t="s">
        <v>8</v>
      </c>
      <c r="V4" s="522" t="s">
        <v>9</v>
      </c>
      <c r="W4" s="274"/>
      <c r="X4" s="274"/>
    </row>
    <row r="5" spans="2:33" ht="36.75" customHeight="1" thickBot="1" x14ac:dyDescent="0.3">
      <c r="B5" s="587"/>
      <c r="C5" s="589"/>
      <c r="D5" s="589"/>
      <c r="E5" s="591"/>
      <c r="F5" s="594"/>
      <c r="G5" s="265" t="s">
        <v>21</v>
      </c>
      <c r="H5" s="272" t="s">
        <v>26</v>
      </c>
      <c r="I5" s="266" t="s">
        <v>21</v>
      </c>
      <c r="J5" s="271" t="s">
        <v>26</v>
      </c>
      <c r="K5" s="543"/>
      <c r="L5" s="543"/>
      <c r="M5" s="20" t="s">
        <v>15</v>
      </c>
      <c r="N5" s="164" t="s">
        <v>15</v>
      </c>
      <c r="O5" s="21" t="s">
        <v>15</v>
      </c>
      <c r="P5" s="21" t="s">
        <v>15</v>
      </c>
      <c r="Q5" s="21" t="s">
        <v>15</v>
      </c>
      <c r="R5" s="21" t="s">
        <v>15</v>
      </c>
      <c r="S5" s="525"/>
      <c r="T5" s="521"/>
      <c r="U5" s="521"/>
      <c r="V5" s="523"/>
      <c r="W5" s="278" t="s">
        <v>225</v>
      </c>
      <c r="X5" s="462" t="s">
        <v>222</v>
      </c>
      <c r="Y5" s="463" t="s">
        <v>250</v>
      </c>
      <c r="Z5" s="515" t="s">
        <v>44</v>
      </c>
      <c r="AA5" s="515"/>
      <c r="AB5" s="516"/>
      <c r="AD5" s="557" t="s">
        <v>184</v>
      </c>
      <c r="AE5" s="558"/>
      <c r="AF5" s="558"/>
      <c r="AG5" s="559"/>
    </row>
    <row r="6" spans="2:33" ht="14.25" customHeight="1" thickBot="1" x14ac:dyDescent="0.3">
      <c r="B6" s="188">
        <v>1</v>
      </c>
      <c r="C6" s="179"/>
      <c r="D6" s="180"/>
      <c r="E6" s="165"/>
      <c r="F6" s="416"/>
      <c r="G6" s="412"/>
      <c r="H6" s="166"/>
      <c r="I6" s="166"/>
      <c r="J6" s="166"/>
      <c r="K6" s="167"/>
      <c r="L6" s="170"/>
      <c r="M6" s="167"/>
      <c r="N6" s="168"/>
      <c r="O6" s="168"/>
      <c r="P6" s="168"/>
      <c r="Q6" s="168"/>
      <c r="R6" s="170"/>
      <c r="S6" s="181"/>
      <c r="T6" s="168"/>
      <c r="U6" s="169"/>
      <c r="V6" s="169"/>
      <c r="W6" s="446"/>
      <c r="X6" s="448"/>
      <c r="Y6" s="452"/>
      <c r="Z6" s="555"/>
      <c r="AA6" s="555"/>
      <c r="AB6" s="556"/>
      <c r="AD6" s="544" t="s">
        <v>25</v>
      </c>
      <c r="AE6" s="545"/>
      <c r="AF6" s="544" t="s">
        <v>5</v>
      </c>
      <c r="AG6" s="545"/>
    </row>
    <row r="7" spans="2:33" ht="14.25" customHeight="1" x14ac:dyDescent="0.25">
      <c r="B7" s="189">
        <v>2</v>
      </c>
      <c r="C7" s="182"/>
      <c r="D7" s="174"/>
      <c r="E7" s="171"/>
      <c r="F7" s="417"/>
      <c r="G7" s="413"/>
      <c r="H7" s="173"/>
      <c r="I7" s="173"/>
      <c r="J7" s="173"/>
      <c r="K7" s="172"/>
      <c r="L7" s="173"/>
      <c r="M7" s="172"/>
      <c r="N7" s="174"/>
      <c r="O7" s="174"/>
      <c r="P7" s="174"/>
      <c r="Q7" s="174"/>
      <c r="R7" s="173"/>
      <c r="S7" s="182"/>
      <c r="T7" s="174"/>
      <c r="U7" s="171"/>
      <c r="V7" s="171"/>
      <c r="W7" s="417"/>
      <c r="X7" s="449"/>
      <c r="Y7" s="454"/>
      <c r="Z7" s="486" t="s">
        <v>6</v>
      </c>
      <c r="AA7" s="487"/>
      <c r="AB7" s="56"/>
      <c r="AD7" s="493" t="s">
        <v>21</v>
      </c>
      <c r="AE7" s="560" t="s">
        <v>26</v>
      </c>
      <c r="AF7" s="493" t="s">
        <v>21</v>
      </c>
      <c r="AG7" s="560" t="s">
        <v>26</v>
      </c>
    </row>
    <row r="8" spans="2:33" ht="14.25" customHeight="1" thickBot="1" x14ac:dyDescent="0.3">
      <c r="B8" s="190">
        <v>3</v>
      </c>
      <c r="C8" s="183"/>
      <c r="D8" s="178"/>
      <c r="E8" s="175"/>
      <c r="F8" s="418"/>
      <c r="G8" s="414"/>
      <c r="H8" s="177"/>
      <c r="I8" s="177"/>
      <c r="J8" s="177"/>
      <c r="K8" s="176"/>
      <c r="L8" s="177"/>
      <c r="M8" s="176"/>
      <c r="N8" s="178"/>
      <c r="O8" s="178"/>
      <c r="P8" s="178"/>
      <c r="Q8" s="178"/>
      <c r="R8" s="177"/>
      <c r="S8" s="183"/>
      <c r="T8" s="178"/>
      <c r="U8" s="175"/>
      <c r="V8" s="175"/>
      <c r="W8" s="418"/>
      <c r="X8" s="450"/>
      <c r="Y8" s="452"/>
      <c r="Z8" s="562" t="s">
        <v>7</v>
      </c>
      <c r="AA8" s="563"/>
      <c r="AB8" s="56"/>
      <c r="AD8" s="494"/>
      <c r="AE8" s="561"/>
      <c r="AF8" s="494"/>
      <c r="AG8" s="561"/>
    </row>
    <row r="9" spans="2:33" ht="14.25" customHeight="1" thickBot="1" x14ac:dyDescent="0.3">
      <c r="B9" s="189">
        <v>4</v>
      </c>
      <c r="C9" s="182"/>
      <c r="D9" s="174"/>
      <c r="E9" s="171"/>
      <c r="F9" s="417"/>
      <c r="G9" s="413"/>
      <c r="H9" s="173"/>
      <c r="I9" s="173"/>
      <c r="J9" s="173"/>
      <c r="K9" s="172"/>
      <c r="L9" s="173"/>
      <c r="M9" s="172"/>
      <c r="N9" s="174"/>
      <c r="O9" s="174"/>
      <c r="P9" s="174"/>
      <c r="Q9" s="174"/>
      <c r="R9" s="173"/>
      <c r="S9" s="182"/>
      <c r="T9" s="174"/>
      <c r="U9" s="171"/>
      <c r="V9" s="171"/>
      <c r="W9" s="417"/>
      <c r="X9" s="449"/>
      <c r="Y9" s="454"/>
      <c r="Z9" s="486" t="s">
        <v>8</v>
      </c>
      <c r="AA9" s="487"/>
      <c r="AB9" s="56"/>
      <c r="AD9" s="273">
        <f>COUNTIFS(G6:G35,"&gt;4")</f>
        <v>0</v>
      </c>
      <c r="AE9" s="273">
        <f>COUNTIFS(H6:H35,"&gt;4")</f>
        <v>0</v>
      </c>
      <c r="AF9" s="273">
        <f>COUNTIFS(I6:I35,"&gt;4")</f>
        <v>0</v>
      </c>
      <c r="AG9" s="273">
        <f>COUNTIFS(J6:J35,"&gt;4")</f>
        <v>0</v>
      </c>
    </row>
    <row r="10" spans="2:33" ht="14.25" customHeight="1" thickBot="1" x14ac:dyDescent="0.3">
      <c r="B10" s="190">
        <v>5</v>
      </c>
      <c r="C10" s="183"/>
      <c r="D10" s="178"/>
      <c r="E10" s="175"/>
      <c r="F10" s="418"/>
      <c r="G10" s="414"/>
      <c r="H10" s="177"/>
      <c r="I10" s="177"/>
      <c r="J10" s="177"/>
      <c r="K10" s="176"/>
      <c r="L10" s="177"/>
      <c r="M10" s="176"/>
      <c r="N10" s="178"/>
      <c r="O10" s="178"/>
      <c r="P10" s="178"/>
      <c r="Q10" s="178"/>
      <c r="R10" s="177"/>
      <c r="S10" s="183"/>
      <c r="T10" s="178"/>
      <c r="U10" s="175"/>
      <c r="V10" s="175"/>
      <c r="W10" s="418"/>
      <c r="X10" s="450"/>
      <c r="Y10" s="452"/>
      <c r="Z10" s="488" t="s">
        <v>9</v>
      </c>
      <c r="AA10" s="489"/>
      <c r="AB10" s="57"/>
      <c r="AD10" s="490" t="s">
        <v>185</v>
      </c>
      <c r="AE10" s="491"/>
      <c r="AF10" s="492"/>
      <c r="AG10" s="273">
        <f>AD9+AE9+AF9+AG9</f>
        <v>0</v>
      </c>
    </row>
    <row r="11" spans="2:33" ht="14.25" customHeight="1" x14ac:dyDescent="0.25">
      <c r="B11" s="189">
        <v>6</v>
      </c>
      <c r="C11" s="182"/>
      <c r="D11" s="174"/>
      <c r="E11" s="171"/>
      <c r="F11" s="417"/>
      <c r="G11" s="413"/>
      <c r="H11" s="173"/>
      <c r="I11" s="173"/>
      <c r="J11" s="173"/>
      <c r="K11" s="172"/>
      <c r="L11" s="173"/>
      <c r="M11" s="172"/>
      <c r="N11" s="174"/>
      <c r="O11" s="174"/>
      <c r="P11" s="174"/>
      <c r="Q11" s="174"/>
      <c r="R11" s="173"/>
      <c r="S11" s="182"/>
      <c r="T11" s="174"/>
      <c r="U11" s="171"/>
      <c r="V11" s="171"/>
      <c r="W11" s="417"/>
      <c r="X11" s="449"/>
      <c r="Y11" s="454"/>
    </row>
    <row r="12" spans="2:33" ht="14.25" customHeight="1" thickBot="1" x14ac:dyDescent="0.3">
      <c r="B12" s="190">
        <v>7</v>
      </c>
      <c r="C12" s="183"/>
      <c r="D12" s="178"/>
      <c r="E12" s="175"/>
      <c r="F12" s="418"/>
      <c r="G12" s="414"/>
      <c r="H12" s="177"/>
      <c r="I12" s="177"/>
      <c r="J12" s="177"/>
      <c r="K12" s="176"/>
      <c r="L12" s="177"/>
      <c r="M12" s="176"/>
      <c r="N12" s="178"/>
      <c r="O12" s="178"/>
      <c r="P12" s="178"/>
      <c r="Q12" s="178"/>
      <c r="R12" s="177"/>
      <c r="S12" s="183"/>
      <c r="T12" s="178"/>
      <c r="U12" s="175"/>
      <c r="V12" s="175"/>
      <c r="W12" s="418"/>
      <c r="X12" s="450"/>
      <c r="Y12" s="452"/>
    </row>
    <row r="13" spans="2:33" ht="14.25" customHeight="1" x14ac:dyDescent="0.25">
      <c r="B13" s="189">
        <v>8</v>
      </c>
      <c r="C13" s="182"/>
      <c r="D13" s="174"/>
      <c r="E13" s="171"/>
      <c r="F13" s="417"/>
      <c r="G13" s="413"/>
      <c r="H13" s="173"/>
      <c r="I13" s="173"/>
      <c r="J13" s="173"/>
      <c r="K13" s="172"/>
      <c r="L13" s="173"/>
      <c r="M13" s="172"/>
      <c r="N13" s="174"/>
      <c r="O13" s="174"/>
      <c r="P13" s="174"/>
      <c r="Q13" s="174"/>
      <c r="R13" s="173"/>
      <c r="S13" s="182"/>
      <c r="T13" s="174"/>
      <c r="U13" s="171"/>
      <c r="V13" s="171"/>
      <c r="W13" s="417"/>
      <c r="X13" s="449"/>
      <c r="Y13" s="454"/>
      <c r="Z13" s="549" t="s">
        <v>128</v>
      </c>
      <c r="AA13" s="550"/>
      <c r="AB13" s="550"/>
      <c r="AC13" s="551"/>
    </row>
    <row r="14" spans="2:33" ht="14.25" customHeight="1" x14ac:dyDescent="0.25">
      <c r="B14" s="190">
        <v>9</v>
      </c>
      <c r="C14" s="183"/>
      <c r="D14" s="178"/>
      <c r="E14" s="175"/>
      <c r="F14" s="418"/>
      <c r="G14" s="414"/>
      <c r="H14" s="177"/>
      <c r="I14" s="177"/>
      <c r="J14" s="177"/>
      <c r="K14" s="176"/>
      <c r="L14" s="177"/>
      <c r="M14" s="176"/>
      <c r="N14" s="178"/>
      <c r="O14" s="178"/>
      <c r="P14" s="178"/>
      <c r="Q14" s="178"/>
      <c r="R14" s="177"/>
      <c r="S14" s="183"/>
      <c r="T14" s="178"/>
      <c r="U14" s="175"/>
      <c r="V14" s="175"/>
      <c r="W14" s="418"/>
      <c r="X14" s="450"/>
      <c r="Y14" s="452"/>
      <c r="Z14" s="552" t="s">
        <v>129</v>
      </c>
      <c r="AA14" s="553"/>
      <c r="AB14" s="553"/>
      <c r="AC14" s="163">
        <f>C36+D36+E36+F36+G36+H36+I36+J36</f>
        <v>0</v>
      </c>
    </row>
    <row r="15" spans="2:33" ht="14.25" customHeight="1" x14ac:dyDescent="0.25">
      <c r="B15" s="189">
        <v>10</v>
      </c>
      <c r="C15" s="182"/>
      <c r="D15" s="174"/>
      <c r="E15" s="171"/>
      <c r="F15" s="417"/>
      <c r="G15" s="413"/>
      <c r="H15" s="173"/>
      <c r="I15" s="173"/>
      <c r="J15" s="173"/>
      <c r="K15" s="172"/>
      <c r="L15" s="173"/>
      <c r="M15" s="172"/>
      <c r="N15" s="174"/>
      <c r="O15" s="174"/>
      <c r="P15" s="174"/>
      <c r="Q15" s="174"/>
      <c r="R15" s="173"/>
      <c r="S15" s="182"/>
      <c r="T15" s="174"/>
      <c r="U15" s="171"/>
      <c r="V15" s="171"/>
      <c r="W15" s="417"/>
      <c r="X15" s="449"/>
      <c r="Y15" s="454"/>
      <c r="Z15" s="552" t="s">
        <v>130</v>
      </c>
      <c r="AA15" s="553"/>
      <c r="AB15" s="553"/>
      <c r="AC15" s="163">
        <f>H38</f>
        <v>0</v>
      </c>
    </row>
    <row r="16" spans="2:33" ht="14.25" customHeight="1" x14ac:dyDescent="0.25">
      <c r="B16" s="190">
        <v>11</v>
      </c>
      <c r="C16" s="183"/>
      <c r="D16" s="178"/>
      <c r="E16" s="175"/>
      <c r="F16" s="418"/>
      <c r="G16" s="414"/>
      <c r="H16" s="177"/>
      <c r="I16" s="177"/>
      <c r="J16" s="177"/>
      <c r="K16" s="176"/>
      <c r="L16" s="177"/>
      <c r="M16" s="176"/>
      <c r="N16" s="178"/>
      <c r="O16" s="178"/>
      <c r="P16" s="178"/>
      <c r="Q16" s="178"/>
      <c r="R16" s="177"/>
      <c r="S16" s="183"/>
      <c r="T16" s="178"/>
      <c r="U16" s="175"/>
      <c r="V16" s="175"/>
      <c r="W16" s="418"/>
      <c r="X16" s="450"/>
      <c r="Y16" s="452"/>
      <c r="Z16" s="552" t="s">
        <v>99</v>
      </c>
      <c r="AA16" s="553"/>
      <c r="AB16" s="553"/>
      <c r="AC16" s="163">
        <f>W44</f>
        <v>0</v>
      </c>
    </row>
    <row r="17" spans="2:29" ht="14.25" customHeight="1" x14ac:dyDescent="0.25">
      <c r="B17" s="189">
        <v>12</v>
      </c>
      <c r="C17" s="182"/>
      <c r="D17" s="174"/>
      <c r="E17" s="171"/>
      <c r="F17" s="417"/>
      <c r="G17" s="413"/>
      <c r="H17" s="173"/>
      <c r="I17" s="173"/>
      <c r="J17" s="173"/>
      <c r="K17" s="172"/>
      <c r="L17" s="173"/>
      <c r="M17" s="172"/>
      <c r="N17" s="174"/>
      <c r="O17" s="174"/>
      <c r="P17" s="174"/>
      <c r="Q17" s="174"/>
      <c r="R17" s="173"/>
      <c r="S17" s="182"/>
      <c r="T17" s="174"/>
      <c r="U17" s="171"/>
      <c r="V17" s="171"/>
      <c r="W17" s="417"/>
      <c r="X17" s="449"/>
      <c r="Y17" s="454"/>
      <c r="Z17" s="554" t="s">
        <v>192</v>
      </c>
      <c r="AA17" s="554"/>
      <c r="AB17" s="552"/>
      <c r="AC17" s="163">
        <f>AC45</f>
        <v>0</v>
      </c>
    </row>
    <row r="18" spans="2:29" ht="14.25" customHeight="1" thickBot="1" x14ac:dyDescent="0.3">
      <c r="B18" s="190">
        <v>13</v>
      </c>
      <c r="C18" s="183"/>
      <c r="D18" s="178"/>
      <c r="E18" s="175"/>
      <c r="F18" s="418"/>
      <c r="G18" s="414"/>
      <c r="H18" s="177"/>
      <c r="I18" s="177"/>
      <c r="J18" s="177"/>
      <c r="K18" s="176"/>
      <c r="L18" s="177"/>
      <c r="M18" s="176"/>
      <c r="N18" s="178"/>
      <c r="O18" s="178"/>
      <c r="P18" s="178"/>
      <c r="Q18" s="178"/>
      <c r="R18" s="177"/>
      <c r="S18" s="183"/>
      <c r="T18" s="178"/>
      <c r="U18" s="175"/>
      <c r="V18" s="175"/>
      <c r="W18" s="418"/>
      <c r="X18" s="450"/>
      <c r="Y18" s="452"/>
      <c r="Z18" s="497" t="s">
        <v>48</v>
      </c>
      <c r="AA18" s="498"/>
      <c r="AB18" s="498"/>
      <c r="AC18" s="162">
        <f>AC14+AC15+AC16+AC17</f>
        <v>0</v>
      </c>
    </row>
    <row r="19" spans="2:29" ht="14.25" customHeight="1" x14ac:dyDescent="0.25">
      <c r="B19" s="189">
        <v>14</v>
      </c>
      <c r="C19" s="182"/>
      <c r="D19" s="174"/>
      <c r="E19" s="171"/>
      <c r="F19" s="417"/>
      <c r="G19" s="413"/>
      <c r="H19" s="173"/>
      <c r="I19" s="173"/>
      <c r="J19" s="173"/>
      <c r="K19" s="172"/>
      <c r="L19" s="173"/>
      <c r="M19" s="172"/>
      <c r="N19" s="174"/>
      <c r="O19" s="174"/>
      <c r="P19" s="174"/>
      <c r="Q19" s="174"/>
      <c r="R19" s="173"/>
      <c r="S19" s="182"/>
      <c r="T19" s="174"/>
      <c r="U19" s="171"/>
      <c r="V19" s="171"/>
      <c r="W19" s="417"/>
      <c r="X19" s="449"/>
      <c r="Y19" s="454"/>
    </row>
    <row r="20" spans="2:29" ht="14.25" customHeight="1" thickBot="1" x14ac:dyDescent="0.3">
      <c r="B20" s="190">
        <v>15</v>
      </c>
      <c r="C20" s="183"/>
      <c r="D20" s="178"/>
      <c r="E20" s="175"/>
      <c r="F20" s="418"/>
      <c r="G20" s="414"/>
      <c r="H20" s="177"/>
      <c r="I20" s="177"/>
      <c r="J20" s="177"/>
      <c r="K20" s="176"/>
      <c r="L20" s="177"/>
      <c r="M20" s="176"/>
      <c r="N20" s="178"/>
      <c r="O20" s="178"/>
      <c r="P20" s="178"/>
      <c r="Q20" s="178"/>
      <c r="R20" s="177"/>
      <c r="S20" s="183"/>
      <c r="T20" s="178"/>
      <c r="U20" s="175"/>
      <c r="V20" s="175"/>
      <c r="W20" s="418"/>
      <c r="X20" s="450"/>
      <c r="Y20" s="452"/>
    </row>
    <row r="21" spans="2:29" ht="14.25" customHeight="1" x14ac:dyDescent="0.25">
      <c r="B21" s="189">
        <v>16</v>
      </c>
      <c r="C21" s="182"/>
      <c r="D21" s="174"/>
      <c r="E21" s="171"/>
      <c r="F21" s="417"/>
      <c r="G21" s="413"/>
      <c r="H21" s="173"/>
      <c r="I21" s="173"/>
      <c r="J21" s="173"/>
      <c r="K21" s="172"/>
      <c r="L21" s="173"/>
      <c r="M21" s="172"/>
      <c r="N21" s="174"/>
      <c r="O21" s="174"/>
      <c r="P21" s="174"/>
      <c r="Q21" s="174"/>
      <c r="R21" s="173"/>
      <c r="S21" s="182"/>
      <c r="T21" s="174"/>
      <c r="U21" s="171"/>
      <c r="V21" s="171"/>
      <c r="W21" s="417"/>
      <c r="X21" s="449"/>
      <c r="Y21" s="454"/>
      <c r="Z21" s="499" t="s">
        <v>131</v>
      </c>
      <c r="AA21" s="500"/>
      <c r="AB21" s="500"/>
      <c r="AC21" s="501"/>
    </row>
    <row r="22" spans="2:29" ht="14.25" customHeight="1" x14ac:dyDescent="0.25">
      <c r="B22" s="190">
        <v>17</v>
      </c>
      <c r="C22" s="183"/>
      <c r="D22" s="178"/>
      <c r="E22" s="175"/>
      <c r="F22" s="418"/>
      <c r="G22" s="414"/>
      <c r="H22" s="177"/>
      <c r="I22" s="177"/>
      <c r="J22" s="177"/>
      <c r="K22" s="176"/>
      <c r="L22" s="177"/>
      <c r="M22" s="176"/>
      <c r="N22" s="178"/>
      <c r="O22" s="178"/>
      <c r="P22" s="178"/>
      <c r="Q22" s="178"/>
      <c r="R22" s="177"/>
      <c r="S22" s="183"/>
      <c r="T22" s="178"/>
      <c r="U22" s="175"/>
      <c r="V22" s="175"/>
      <c r="W22" s="418"/>
      <c r="X22" s="450"/>
      <c r="Y22" s="452"/>
      <c r="Z22" s="495" t="s">
        <v>133</v>
      </c>
      <c r="AA22" s="496"/>
      <c r="AB22" s="496"/>
      <c r="AC22" s="163">
        <f>M36+N36+O36+P36+Q36+R36</f>
        <v>0</v>
      </c>
    </row>
    <row r="23" spans="2:29" ht="14.25" customHeight="1" x14ac:dyDescent="0.25">
      <c r="B23" s="189">
        <v>18</v>
      </c>
      <c r="C23" s="182"/>
      <c r="D23" s="174"/>
      <c r="E23" s="171"/>
      <c r="F23" s="417"/>
      <c r="G23" s="413"/>
      <c r="H23" s="173"/>
      <c r="I23" s="173"/>
      <c r="J23" s="173"/>
      <c r="K23" s="172"/>
      <c r="L23" s="173"/>
      <c r="M23" s="172"/>
      <c r="N23" s="174"/>
      <c r="O23" s="174"/>
      <c r="P23" s="174"/>
      <c r="Q23" s="174"/>
      <c r="R23" s="173"/>
      <c r="S23" s="182"/>
      <c r="T23" s="174"/>
      <c r="U23" s="171"/>
      <c r="V23" s="171"/>
      <c r="W23" s="417"/>
      <c r="X23" s="449"/>
      <c r="Y23" s="454"/>
      <c r="Z23" s="495" t="s">
        <v>132</v>
      </c>
      <c r="AA23" s="496"/>
      <c r="AB23" s="496"/>
      <c r="AC23" s="163">
        <f>S36+T36+U36+V36</f>
        <v>0</v>
      </c>
    </row>
    <row r="24" spans="2:29" ht="14.25" customHeight="1" x14ac:dyDescent="0.25">
      <c r="B24" s="190">
        <v>19</v>
      </c>
      <c r="C24" s="183"/>
      <c r="D24" s="178"/>
      <c r="E24" s="175"/>
      <c r="F24" s="418"/>
      <c r="G24" s="414"/>
      <c r="H24" s="177"/>
      <c r="I24" s="177"/>
      <c r="J24" s="177"/>
      <c r="K24" s="176"/>
      <c r="L24" s="177"/>
      <c r="M24" s="176"/>
      <c r="N24" s="178"/>
      <c r="O24" s="178"/>
      <c r="P24" s="178"/>
      <c r="Q24" s="178"/>
      <c r="R24" s="177"/>
      <c r="S24" s="183"/>
      <c r="T24" s="178"/>
      <c r="U24" s="175"/>
      <c r="V24" s="175"/>
      <c r="W24" s="418"/>
      <c r="X24" s="450"/>
      <c r="Y24" s="452"/>
      <c r="Z24" s="546" t="s">
        <v>134</v>
      </c>
      <c r="AA24" s="546"/>
      <c r="AB24" s="495"/>
      <c r="AC24" s="163">
        <f>G61+H61</f>
        <v>0</v>
      </c>
    </row>
    <row r="25" spans="2:29" ht="14.25" customHeight="1" x14ac:dyDescent="0.25">
      <c r="B25" s="189">
        <v>20</v>
      </c>
      <c r="C25" s="182"/>
      <c r="D25" s="174"/>
      <c r="E25" s="171"/>
      <c r="F25" s="417"/>
      <c r="G25" s="413"/>
      <c r="H25" s="173"/>
      <c r="I25" s="173"/>
      <c r="J25" s="173"/>
      <c r="K25" s="172"/>
      <c r="L25" s="173"/>
      <c r="M25" s="172"/>
      <c r="N25" s="174"/>
      <c r="O25" s="174"/>
      <c r="P25" s="174"/>
      <c r="Q25" s="174"/>
      <c r="R25" s="173"/>
      <c r="S25" s="182"/>
      <c r="T25" s="174"/>
      <c r="U25" s="171"/>
      <c r="V25" s="171"/>
      <c r="W25" s="417"/>
      <c r="X25" s="449"/>
      <c r="Y25" s="454"/>
      <c r="Z25" s="546" t="s">
        <v>135</v>
      </c>
      <c r="AA25" s="546"/>
      <c r="AB25" s="495"/>
      <c r="AC25" s="163">
        <f>W44</f>
        <v>0</v>
      </c>
    </row>
    <row r="26" spans="2:29" ht="14.25" customHeight="1" thickBot="1" x14ac:dyDescent="0.3">
      <c r="B26" s="190">
        <v>21</v>
      </c>
      <c r="C26" s="183"/>
      <c r="D26" s="178"/>
      <c r="E26" s="175"/>
      <c r="F26" s="418"/>
      <c r="G26" s="414"/>
      <c r="H26" s="177"/>
      <c r="I26" s="177"/>
      <c r="J26" s="177"/>
      <c r="K26" s="176"/>
      <c r="L26" s="177"/>
      <c r="M26" s="176"/>
      <c r="N26" s="178"/>
      <c r="O26" s="178"/>
      <c r="P26" s="178"/>
      <c r="Q26" s="178"/>
      <c r="R26" s="177"/>
      <c r="S26" s="183"/>
      <c r="T26" s="178"/>
      <c r="U26" s="175"/>
      <c r="V26" s="175"/>
      <c r="W26" s="418"/>
      <c r="X26" s="450"/>
      <c r="Y26" s="452"/>
      <c r="Z26" s="547" t="s">
        <v>48</v>
      </c>
      <c r="AA26" s="548"/>
      <c r="AB26" s="548"/>
      <c r="AC26" s="162">
        <f>AC22+AC23+AC24+AC25</f>
        <v>0</v>
      </c>
    </row>
    <row r="27" spans="2:29" ht="14.25" customHeight="1" x14ac:dyDescent="0.25">
      <c r="B27" s="189">
        <v>22</v>
      </c>
      <c r="C27" s="182"/>
      <c r="D27" s="174"/>
      <c r="E27" s="171"/>
      <c r="F27" s="417"/>
      <c r="G27" s="413"/>
      <c r="H27" s="173"/>
      <c r="I27" s="173"/>
      <c r="J27" s="173"/>
      <c r="K27" s="172"/>
      <c r="L27" s="173"/>
      <c r="M27" s="172"/>
      <c r="N27" s="174"/>
      <c r="O27" s="174"/>
      <c r="P27" s="174"/>
      <c r="Q27" s="174"/>
      <c r="R27" s="173"/>
      <c r="S27" s="182"/>
      <c r="T27" s="174"/>
      <c r="U27" s="171"/>
      <c r="V27" s="171"/>
      <c r="W27" s="417"/>
      <c r="X27" s="449"/>
      <c r="Y27" s="454"/>
    </row>
    <row r="28" spans="2:29" ht="14.25" customHeight="1" x14ac:dyDescent="0.25">
      <c r="B28" s="190">
        <v>23</v>
      </c>
      <c r="C28" s="183"/>
      <c r="D28" s="178"/>
      <c r="E28" s="175"/>
      <c r="F28" s="418"/>
      <c r="G28" s="414"/>
      <c r="H28" s="177"/>
      <c r="I28" s="177"/>
      <c r="J28" s="177"/>
      <c r="K28" s="176"/>
      <c r="L28" s="177"/>
      <c r="M28" s="176"/>
      <c r="N28" s="178"/>
      <c r="O28" s="178"/>
      <c r="P28" s="178"/>
      <c r="Q28" s="178"/>
      <c r="R28" s="177"/>
      <c r="S28" s="183"/>
      <c r="T28" s="178"/>
      <c r="U28" s="175"/>
      <c r="V28" s="175"/>
      <c r="W28" s="418"/>
      <c r="X28" s="450"/>
      <c r="Y28" s="452"/>
    </row>
    <row r="29" spans="2:29" ht="14.25" customHeight="1" x14ac:dyDescent="0.25">
      <c r="B29" s="189">
        <v>24</v>
      </c>
      <c r="C29" s="368"/>
      <c r="D29" s="369"/>
      <c r="E29" s="370"/>
      <c r="F29" s="419"/>
      <c r="G29" s="415"/>
      <c r="H29" s="371"/>
      <c r="I29" s="371"/>
      <c r="J29" s="371"/>
      <c r="K29" s="372"/>
      <c r="L29" s="371"/>
      <c r="M29" s="372"/>
      <c r="N29" s="369"/>
      <c r="O29" s="369"/>
      <c r="P29" s="369"/>
      <c r="Q29" s="369"/>
      <c r="R29" s="371"/>
      <c r="S29" s="182"/>
      <c r="T29" s="174"/>
      <c r="U29" s="171"/>
      <c r="V29" s="171"/>
      <c r="W29" s="417"/>
      <c r="X29" s="449"/>
      <c r="Y29" s="454"/>
    </row>
    <row r="30" spans="2:29" ht="14.25" customHeight="1" x14ac:dyDescent="0.25">
      <c r="B30" s="190">
        <v>25</v>
      </c>
      <c r="C30" s="183"/>
      <c r="D30" s="178"/>
      <c r="E30" s="175"/>
      <c r="F30" s="418"/>
      <c r="G30" s="414"/>
      <c r="H30" s="177"/>
      <c r="I30" s="177"/>
      <c r="J30" s="177"/>
      <c r="K30" s="176"/>
      <c r="L30" s="177"/>
      <c r="M30" s="176"/>
      <c r="N30" s="178"/>
      <c r="O30" s="178"/>
      <c r="P30" s="178"/>
      <c r="Q30" s="178"/>
      <c r="R30" s="177"/>
      <c r="S30" s="183"/>
      <c r="T30" s="178"/>
      <c r="U30" s="175"/>
      <c r="V30" s="175"/>
      <c r="W30" s="418"/>
      <c r="X30" s="450"/>
      <c r="Y30" s="452"/>
    </row>
    <row r="31" spans="2:29" ht="14.25" customHeight="1" x14ac:dyDescent="0.25">
      <c r="B31" s="189">
        <v>26</v>
      </c>
      <c r="C31" s="368"/>
      <c r="D31" s="369"/>
      <c r="E31" s="370"/>
      <c r="F31" s="419"/>
      <c r="G31" s="415"/>
      <c r="H31" s="371"/>
      <c r="I31" s="371"/>
      <c r="J31" s="371"/>
      <c r="K31" s="372"/>
      <c r="L31" s="371"/>
      <c r="M31" s="372"/>
      <c r="N31" s="369"/>
      <c r="O31" s="369"/>
      <c r="P31" s="369"/>
      <c r="Q31" s="369"/>
      <c r="R31" s="371"/>
      <c r="S31" s="182"/>
      <c r="T31" s="174"/>
      <c r="U31" s="171"/>
      <c r="V31" s="171"/>
      <c r="W31" s="417"/>
      <c r="X31" s="449"/>
      <c r="Y31" s="454"/>
    </row>
    <row r="32" spans="2:29" ht="14.25" customHeight="1" x14ac:dyDescent="0.25">
      <c r="B32" s="190">
        <v>27</v>
      </c>
      <c r="C32" s="183"/>
      <c r="D32" s="178"/>
      <c r="E32" s="175"/>
      <c r="F32" s="418"/>
      <c r="G32" s="414"/>
      <c r="H32" s="177"/>
      <c r="I32" s="177"/>
      <c r="J32" s="177"/>
      <c r="K32" s="176"/>
      <c r="L32" s="177"/>
      <c r="M32" s="176"/>
      <c r="N32" s="178"/>
      <c r="O32" s="178"/>
      <c r="P32" s="178"/>
      <c r="Q32" s="178"/>
      <c r="R32" s="177"/>
      <c r="S32" s="183"/>
      <c r="T32" s="178"/>
      <c r="U32" s="175"/>
      <c r="V32" s="175"/>
      <c r="W32" s="418"/>
      <c r="X32" s="450"/>
      <c r="Y32" s="452"/>
    </row>
    <row r="33" spans="2:36" ht="14.25" customHeight="1" x14ac:dyDescent="0.25">
      <c r="B33" s="189">
        <v>28</v>
      </c>
      <c r="C33" s="368"/>
      <c r="D33" s="369"/>
      <c r="E33" s="370"/>
      <c r="F33" s="419"/>
      <c r="G33" s="415"/>
      <c r="H33" s="371"/>
      <c r="I33" s="371"/>
      <c r="J33" s="371"/>
      <c r="K33" s="372"/>
      <c r="L33" s="371"/>
      <c r="M33" s="372"/>
      <c r="N33" s="369"/>
      <c r="O33" s="369"/>
      <c r="P33" s="369"/>
      <c r="Q33" s="369"/>
      <c r="R33" s="371"/>
      <c r="S33" s="182"/>
      <c r="T33" s="174"/>
      <c r="U33" s="171"/>
      <c r="V33" s="171"/>
      <c r="W33" s="417"/>
      <c r="X33" s="449"/>
      <c r="Y33" s="454"/>
    </row>
    <row r="34" spans="2:36" ht="14.25" customHeight="1" x14ac:dyDescent="0.25">
      <c r="B34" s="190">
        <v>29</v>
      </c>
      <c r="C34" s="183"/>
      <c r="D34" s="178"/>
      <c r="E34" s="175"/>
      <c r="F34" s="418"/>
      <c r="G34" s="414"/>
      <c r="H34" s="177"/>
      <c r="I34" s="177"/>
      <c r="J34" s="177"/>
      <c r="K34" s="176"/>
      <c r="L34" s="177"/>
      <c r="M34" s="176"/>
      <c r="N34" s="178"/>
      <c r="O34" s="178"/>
      <c r="P34" s="178"/>
      <c r="Q34" s="178"/>
      <c r="R34" s="177"/>
      <c r="S34" s="183"/>
      <c r="T34" s="178"/>
      <c r="U34" s="175"/>
      <c r="V34" s="175"/>
      <c r="W34" s="418"/>
      <c r="X34" s="450"/>
      <c r="Y34" s="452"/>
    </row>
    <row r="35" spans="2:36" ht="14.25" customHeight="1" thickBot="1" x14ac:dyDescent="0.3">
      <c r="B35" s="374">
        <v>30</v>
      </c>
      <c r="C35" s="368"/>
      <c r="D35" s="369"/>
      <c r="E35" s="370"/>
      <c r="F35" s="420"/>
      <c r="G35" s="415"/>
      <c r="H35" s="371"/>
      <c r="I35" s="371"/>
      <c r="J35" s="371"/>
      <c r="K35" s="372"/>
      <c r="L35" s="371"/>
      <c r="M35" s="372"/>
      <c r="N35" s="369"/>
      <c r="O35" s="369"/>
      <c r="P35" s="369"/>
      <c r="Q35" s="369"/>
      <c r="R35" s="371"/>
      <c r="S35" s="182"/>
      <c r="T35" s="174"/>
      <c r="U35" s="171"/>
      <c r="V35" s="171"/>
      <c r="W35" s="417"/>
      <c r="X35" s="449"/>
      <c r="Y35" s="454"/>
    </row>
    <row r="36" spans="2:36" ht="14.25" customHeight="1" thickBot="1" x14ac:dyDescent="0.3">
      <c r="C36" s="4">
        <f t="shared" ref="C36:V36" si="0">SUM(C6:C35)</f>
        <v>0</v>
      </c>
      <c r="D36" s="4">
        <f t="shared" si="0"/>
        <v>0</v>
      </c>
      <c r="E36" s="49">
        <f t="shared" si="0"/>
        <v>0</v>
      </c>
      <c r="F36" s="4">
        <f t="shared" si="0"/>
        <v>0</v>
      </c>
      <c r="G36" s="4">
        <f t="shared" si="0"/>
        <v>0</v>
      </c>
      <c r="H36" s="4">
        <f t="shared" si="0"/>
        <v>0</v>
      </c>
      <c r="I36" s="4">
        <f t="shared" si="0"/>
        <v>0</v>
      </c>
      <c r="J36" s="49">
        <f t="shared" si="0"/>
        <v>0</v>
      </c>
      <c r="K36" s="4">
        <f t="shared" si="0"/>
        <v>0</v>
      </c>
      <c r="L36" s="234">
        <f t="shared" si="0"/>
        <v>0</v>
      </c>
      <c r="M36" s="4">
        <f t="shared" si="0"/>
        <v>0</v>
      </c>
      <c r="N36" s="4">
        <f t="shared" si="0"/>
        <v>0</v>
      </c>
      <c r="O36" s="4">
        <f t="shared" si="0"/>
        <v>0</v>
      </c>
      <c r="P36" s="4">
        <f t="shared" si="0"/>
        <v>0</v>
      </c>
      <c r="Q36" s="4">
        <f t="shared" si="0"/>
        <v>0</v>
      </c>
      <c r="R36" s="4">
        <f t="shared" si="0"/>
        <v>0</v>
      </c>
      <c r="S36" s="4">
        <f t="shared" si="0"/>
        <v>0</v>
      </c>
      <c r="T36" s="4">
        <f t="shared" si="0"/>
        <v>0</v>
      </c>
      <c r="U36" s="4">
        <f t="shared" si="0"/>
        <v>0</v>
      </c>
      <c r="V36" s="373">
        <f t="shared" si="0"/>
        <v>0</v>
      </c>
      <c r="W36" s="447"/>
      <c r="X36" s="451"/>
      <c r="Y36" s="453"/>
    </row>
    <row r="37" spans="2:36" s="6" customFormat="1" ht="14.25" customHeight="1" thickBot="1" x14ac:dyDescent="0.3">
      <c r="B37" s="47"/>
      <c r="C37" s="2"/>
      <c r="D37" s="2"/>
      <c r="E37" s="5"/>
      <c r="F37" s="5"/>
      <c r="G37" s="5"/>
      <c r="H37" s="5"/>
      <c r="I37" s="5"/>
      <c r="J37" s="5"/>
      <c r="K37" s="5"/>
      <c r="L37" s="5"/>
      <c r="M37" s="3"/>
      <c r="N37" s="3"/>
      <c r="O37" s="7"/>
      <c r="P37" s="3"/>
      <c r="Q37" s="3"/>
      <c r="R37" s="3"/>
      <c r="S37" s="48"/>
      <c r="T37" s="48"/>
      <c r="U37" s="1"/>
      <c r="V37" s="5"/>
      <c r="W37" s="5"/>
      <c r="X37" s="5"/>
      <c r="Y37" s="7"/>
      <c r="Z37" s="5"/>
      <c r="AA37" s="1"/>
      <c r="AB37" s="5"/>
      <c r="AC37" s="5"/>
      <c r="AD37" s="5"/>
      <c r="AI37" s="461"/>
      <c r="AJ37" s="461"/>
    </row>
    <row r="38" spans="2:36" s="6" customFormat="1" ht="25.5" customHeight="1" thickBot="1" x14ac:dyDescent="0.3">
      <c r="B38" s="47"/>
      <c r="C38" s="529" t="s">
        <v>50</v>
      </c>
      <c r="D38" s="530"/>
      <c r="E38" s="530"/>
      <c r="F38" s="530"/>
      <c r="G38" s="531"/>
      <c r="H38" s="270">
        <f>C47+I44</f>
        <v>0</v>
      </c>
      <c r="I38" s="5"/>
      <c r="J38" s="5"/>
      <c r="K38" s="5"/>
      <c r="L38" s="5"/>
      <c r="M38" s="3"/>
      <c r="N38" s="3"/>
      <c r="O38" s="7"/>
      <c r="P38" s="5"/>
      <c r="Q38" s="5"/>
      <c r="R38" s="5"/>
      <c r="S38" s="5"/>
      <c r="T38" s="5"/>
      <c r="U38" s="5"/>
      <c r="V38" s="5"/>
      <c r="W38" s="5"/>
      <c r="X38" s="5"/>
      <c r="Y38" s="7"/>
      <c r="Z38" s="5"/>
      <c r="AA38" s="1"/>
      <c r="AB38" s="5"/>
      <c r="AC38" s="5"/>
      <c r="AD38" s="5"/>
      <c r="AI38" s="461"/>
      <c r="AJ38" s="461"/>
    </row>
    <row r="39" spans="2:36" s="11" customFormat="1" ht="57" customHeight="1" thickBot="1" x14ac:dyDescent="0.3">
      <c r="C39" s="573" t="s">
        <v>51</v>
      </c>
      <c r="D39" s="574"/>
      <c r="E39" s="574"/>
      <c r="F39" s="575"/>
      <c r="G39" s="502" t="s">
        <v>52</v>
      </c>
      <c r="H39" s="503"/>
      <c r="I39" s="504"/>
      <c r="S39" s="526" t="s">
        <v>46</v>
      </c>
      <c r="T39" s="527"/>
      <c r="U39" s="527"/>
      <c r="V39" s="527"/>
      <c r="W39" s="528"/>
      <c r="X39" s="1"/>
      <c r="Z39" s="473" t="s">
        <v>47</v>
      </c>
      <c r="AA39" s="474"/>
      <c r="AB39" s="474"/>
      <c r="AC39" s="475"/>
      <c r="AI39" s="423"/>
      <c r="AJ39" s="423"/>
    </row>
    <row r="40" spans="2:36" ht="18" customHeight="1" x14ac:dyDescent="0.25">
      <c r="C40" s="582"/>
      <c r="D40" s="583"/>
      <c r="E40" s="583"/>
      <c r="F40" s="584"/>
      <c r="G40" s="564" t="s">
        <v>43</v>
      </c>
      <c r="H40" s="565"/>
      <c r="I40" s="568"/>
      <c r="S40" s="476" t="s">
        <v>42</v>
      </c>
      <c r="T40" s="477"/>
      <c r="U40" s="477"/>
      <c r="V40" s="477"/>
      <c r="W40" s="364"/>
      <c r="Z40" s="478" t="s">
        <v>20</v>
      </c>
      <c r="AA40" s="479"/>
      <c r="AB40" s="480"/>
      <c r="AC40" s="484" t="s">
        <v>28</v>
      </c>
    </row>
    <row r="41" spans="2:36" ht="15.75" customHeight="1" x14ac:dyDescent="0.25">
      <c r="C41" s="582"/>
      <c r="D41" s="583"/>
      <c r="E41" s="583"/>
      <c r="F41" s="584"/>
      <c r="G41" s="566"/>
      <c r="H41" s="567"/>
      <c r="I41" s="568"/>
      <c r="S41" s="469" t="s">
        <v>12</v>
      </c>
      <c r="T41" s="470"/>
      <c r="U41" s="470"/>
      <c r="V41" s="470"/>
      <c r="W41" s="365"/>
      <c r="Z41" s="481"/>
      <c r="AA41" s="482"/>
      <c r="AB41" s="483"/>
      <c r="AC41" s="485"/>
    </row>
    <row r="42" spans="2:36" ht="18" customHeight="1" x14ac:dyDescent="0.25">
      <c r="C42" s="582"/>
      <c r="D42" s="583"/>
      <c r="E42" s="583"/>
      <c r="F42" s="584"/>
      <c r="G42" s="564" t="s">
        <v>49</v>
      </c>
      <c r="H42" s="565"/>
      <c r="I42" s="568"/>
      <c r="S42" s="469" t="s">
        <v>13</v>
      </c>
      <c r="T42" s="470"/>
      <c r="U42" s="470"/>
      <c r="V42" s="470"/>
      <c r="W42" s="366"/>
      <c r="Z42" s="466"/>
      <c r="AA42" s="467"/>
      <c r="AB42" s="468"/>
      <c r="AC42" s="58"/>
    </row>
    <row r="43" spans="2:36" ht="15.75" customHeight="1" x14ac:dyDescent="0.25">
      <c r="C43" s="582"/>
      <c r="D43" s="583"/>
      <c r="E43" s="583"/>
      <c r="F43" s="584"/>
      <c r="G43" s="566"/>
      <c r="H43" s="567"/>
      <c r="I43" s="568"/>
      <c r="S43" s="469" t="s">
        <v>14</v>
      </c>
      <c r="T43" s="470"/>
      <c r="U43" s="470"/>
      <c r="V43" s="470"/>
      <c r="W43" s="366"/>
      <c r="Z43" s="466"/>
      <c r="AA43" s="467"/>
      <c r="AB43" s="468"/>
      <c r="AC43" s="58"/>
    </row>
    <row r="44" spans="2:36" ht="14.25" customHeight="1" thickBot="1" x14ac:dyDescent="0.3">
      <c r="C44" s="582"/>
      <c r="D44" s="583"/>
      <c r="E44" s="583"/>
      <c r="F44" s="584"/>
      <c r="G44" s="267" t="s">
        <v>38</v>
      </c>
      <c r="H44" s="268"/>
      <c r="I44" s="50">
        <f>I40+I42</f>
        <v>0</v>
      </c>
      <c r="S44" s="471" t="s">
        <v>48</v>
      </c>
      <c r="T44" s="472"/>
      <c r="U44" s="472"/>
      <c r="V44" s="472"/>
      <c r="W44" s="367">
        <f>W40+W41+W42+W43</f>
        <v>0</v>
      </c>
      <c r="Z44" s="466"/>
      <c r="AA44" s="467"/>
      <c r="AB44" s="468"/>
      <c r="AC44" s="58"/>
    </row>
    <row r="45" spans="2:36" ht="14.25" customHeight="1" thickBot="1" x14ac:dyDescent="0.3">
      <c r="C45" s="582"/>
      <c r="D45" s="583"/>
      <c r="E45" s="583"/>
      <c r="F45" s="584"/>
      <c r="Z45" s="464" t="s">
        <v>38</v>
      </c>
      <c r="AA45" s="465"/>
      <c r="AB45" s="465"/>
      <c r="AC45" s="50">
        <f>SUM(AC42:AC44)</f>
        <v>0</v>
      </c>
    </row>
    <row r="46" spans="2:36" ht="14.25" customHeight="1" x14ac:dyDescent="0.25">
      <c r="C46" s="582"/>
      <c r="D46" s="583"/>
      <c r="E46" s="583"/>
      <c r="F46" s="584"/>
      <c r="G46" s="569" t="s">
        <v>32</v>
      </c>
      <c r="H46" s="585"/>
      <c r="I46" s="570"/>
      <c r="W46" s="6"/>
      <c r="X46" s="6"/>
    </row>
    <row r="47" spans="2:36" ht="14.25" customHeight="1" thickBot="1" x14ac:dyDescent="0.3">
      <c r="C47" s="576">
        <f>C40+C41+C42+C43+C44+C45+C46</f>
        <v>0</v>
      </c>
      <c r="D47" s="577"/>
      <c r="E47" s="577"/>
      <c r="F47" s="578"/>
      <c r="G47" s="579" t="s">
        <v>18</v>
      </c>
      <c r="H47" s="580"/>
      <c r="I47" s="581"/>
      <c r="W47" s="6"/>
      <c r="X47" s="6"/>
    </row>
    <row r="48" spans="2:36" ht="14.25" customHeight="1" thickBot="1" x14ac:dyDescent="0.3">
      <c r="G48" s="51" t="s">
        <v>16</v>
      </c>
      <c r="H48" s="269"/>
      <c r="W48" s="6"/>
      <c r="X48" s="6"/>
    </row>
    <row r="49" spans="7:24" ht="17.25" customHeight="1" thickBot="1" x14ac:dyDescent="0.3">
      <c r="G49" s="51" t="s">
        <v>213</v>
      </c>
      <c r="H49" s="59"/>
      <c r="W49" s="6"/>
      <c r="X49" s="6"/>
    </row>
    <row r="50" spans="7:24" ht="15" customHeight="1" x14ac:dyDescent="0.25">
      <c r="G50" s="569" t="s">
        <v>31</v>
      </c>
      <c r="H50" s="570"/>
      <c r="W50" s="6"/>
      <c r="X50" s="6"/>
    </row>
    <row r="51" spans="7:24" ht="15" customHeight="1" thickBot="1" x14ac:dyDescent="0.3">
      <c r="G51" s="571"/>
      <c r="H51" s="572"/>
      <c r="W51" s="6"/>
      <c r="X51" s="6"/>
    </row>
    <row r="52" spans="7:24" x14ac:dyDescent="0.25">
      <c r="G52" s="52" t="s">
        <v>11</v>
      </c>
      <c r="H52" s="52" t="s">
        <v>10</v>
      </c>
      <c r="W52" s="6"/>
      <c r="X52" s="6"/>
    </row>
    <row r="53" spans="7:24" ht="15.75" thickBot="1" x14ac:dyDescent="0.3">
      <c r="G53" s="53"/>
      <c r="H53" s="53"/>
      <c r="W53" s="6"/>
      <c r="X53" s="6"/>
    </row>
    <row r="54" spans="7:24" x14ac:dyDescent="0.25">
      <c r="G54" s="60"/>
      <c r="H54" s="63"/>
    </row>
    <row r="55" spans="7:24" x14ac:dyDescent="0.25">
      <c r="G55" s="61"/>
      <c r="H55" s="54"/>
    </row>
    <row r="56" spans="7:24" ht="15" customHeight="1" x14ac:dyDescent="0.25">
      <c r="G56" s="62"/>
      <c r="H56" s="55"/>
    </row>
    <row r="57" spans="7:24" x14ac:dyDescent="0.25">
      <c r="G57" s="61"/>
      <c r="H57" s="54"/>
    </row>
    <row r="58" spans="7:24" ht="15" customHeight="1" x14ac:dyDescent="0.25">
      <c r="G58" s="62"/>
      <c r="H58" s="55"/>
    </row>
    <row r="59" spans="7:24" x14ac:dyDescent="0.25">
      <c r="G59" s="61"/>
      <c r="H59" s="54"/>
    </row>
    <row r="60" spans="7:24" ht="15.75" customHeight="1" thickBot="1" x14ac:dyDescent="0.3">
      <c r="G60" s="62"/>
      <c r="H60" s="55"/>
    </row>
    <row r="61" spans="7:24" ht="26.25" customHeight="1" thickBot="1" x14ac:dyDescent="0.3">
      <c r="G61" s="4">
        <f>SUM(G54:G60)</f>
        <v>0</v>
      </c>
      <c r="H61" s="49">
        <f>SUM(H54:H60)</f>
        <v>0</v>
      </c>
    </row>
  </sheetData>
  <sheetProtection algorithmName="SHA-512" hashValue="R837zUWE43ZG0kbhxpfPb7JF3SrZSHYPYH7fc2782906VNBflId01IbQPDBYFOz+xc+oqUC2pWgr8GcV2CcsKQ==" saltValue="5Y8ArJWr8pAVuK/rEs18aw==" spinCount="100000" sheet="1" objects="1" scenarios="1"/>
  <mergeCells count="75">
    <mergeCell ref="C2:E3"/>
    <mergeCell ref="F2:F5"/>
    <mergeCell ref="C1:L1"/>
    <mergeCell ref="G2:J3"/>
    <mergeCell ref="K2:K5"/>
    <mergeCell ref="L2:L5"/>
    <mergeCell ref="I4:J4"/>
    <mergeCell ref="B4:B5"/>
    <mergeCell ref="C4:C5"/>
    <mergeCell ref="D4:D5"/>
    <mergeCell ref="E4:E5"/>
    <mergeCell ref="G4:H4"/>
    <mergeCell ref="C41:F41"/>
    <mergeCell ref="C39:F39"/>
    <mergeCell ref="C40:F40"/>
    <mergeCell ref="C38:G38"/>
    <mergeCell ref="G39:I39"/>
    <mergeCell ref="G40:H41"/>
    <mergeCell ref="I40:I41"/>
    <mergeCell ref="C47:F47"/>
    <mergeCell ref="C45:F45"/>
    <mergeCell ref="C46:F46"/>
    <mergeCell ref="C44:F44"/>
    <mergeCell ref="C42:F42"/>
    <mergeCell ref="C43:F43"/>
    <mergeCell ref="Z9:AA9"/>
    <mergeCell ref="Z10:AA10"/>
    <mergeCell ref="G46:I46"/>
    <mergeCell ref="G47:I47"/>
    <mergeCell ref="Z17:AB17"/>
    <mergeCell ref="Z18:AB18"/>
    <mergeCell ref="Z21:AC21"/>
    <mergeCell ref="Z22:AB22"/>
    <mergeCell ref="Z23:AB23"/>
    <mergeCell ref="Z24:AB24"/>
    <mergeCell ref="Z25:AB25"/>
    <mergeCell ref="Z26:AB26"/>
    <mergeCell ref="Z39:AC39"/>
    <mergeCell ref="Z40:AB41"/>
    <mergeCell ref="Z44:AB44"/>
    <mergeCell ref="Z45:AB45"/>
    <mergeCell ref="G50:H51"/>
    <mergeCell ref="G42:H43"/>
    <mergeCell ref="I42:I43"/>
    <mergeCell ref="S1:U1"/>
    <mergeCell ref="M2:R3"/>
    <mergeCell ref="S2:V3"/>
    <mergeCell ref="T4:T5"/>
    <mergeCell ref="U4:U5"/>
    <mergeCell ref="V4:V5"/>
    <mergeCell ref="S4:S5"/>
    <mergeCell ref="S39:W39"/>
    <mergeCell ref="S44:V44"/>
    <mergeCell ref="S40:V40"/>
    <mergeCell ref="Z5:AB6"/>
    <mergeCell ref="AD5:AG5"/>
    <mergeCell ref="AD6:AE6"/>
    <mergeCell ref="AF6:AG6"/>
    <mergeCell ref="Z7:AA7"/>
    <mergeCell ref="AE7:AE8"/>
    <mergeCell ref="AF7:AF8"/>
    <mergeCell ref="AG7:AG8"/>
    <mergeCell ref="Z8:AA8"/>
    <mergeCell ref="AD7:AD8"/>
    <mergeCell ref="AD10:AF10"/>
    <mergeCell ref="Z13:AC13"/>
    <mergeCell ref="Z14:AB14"/>
    <mergeCell ref="Z15:AB15"/>
    <mergeCell ref="Z16:AB16"/>
    <mergeCell ref="AC40:AC41"/>
    <mergeCell ref="S41:V41"/>
    <mergeCell ref="S42:V42"/>
    <mergeCell ref="Z42:AB42"/>
    <mergeCell ref="S43:V43"/>
    <mergeCell ref="Z43:AB43"/>
  </mergeCells>
  <pageMargins left="0.7" right="0.7" top="0.75" bottom="0.75" header="0.3" footer="0.3"/>
  <pageSetup paperSize="9" scale="64" fitToHeight="0" orientation="landscape"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375F2688-F34C-44B3-906F-582FFC64ECBB}">
          <x14:formula1>
            <xm:f>Llistes!$D$11:$D$19</xm:f>
          </x14:formula1>
          <xm:sqref>X6:X35</xm:sqref>
        </x14:dataValidation>
        <x14:dataValidation type="list" allowBlank="1" showInputMessage="1" showErrorMessage="1" xr:uid="{5E236D3E-1B37-4B37-A59F-77302BBDF7E0}">
          <x14:formula1>
            <xm:f>'Usos Activitats Pròpies'!$G$1:$AA$1</xm:f>
          </x14:formula1>
          <xm:sqref>Y6:Y36</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pageSetUpPr fitToPage="1"/>
  </sheetPr>
  <dimension ref="B1:AJ61"/>
  <sheetViews>
    <sheetView zoomScale="80" zoomScaleNormal="80" zoomScalePageLayoutView="85" workbookViewId="0">
      <selection activeCell="C6" sqref="C6"/>
    </sheetView>
  </sheetViews>
  <sheetFormatPr baseColWidth="10" defaultColWidth="7.5703125" defaultRowHeight="15" x14ac:dyDescent="0.25"/>
  <cols>
    <col min="1" max="1" width="1.7109375" style="1" customWidth="1"/>
    <col min="2" max="2" width="7.5703125" style="11"/>
    <col min="3" max="10" width="7.5703125" style="1"/>
    <col min="11" max="11" width="6.7109375" style="1" customWidth="1"/>
    <col min="12" max="12" width="6.140625" style="1" customWidth="1"/>
    <col min="13" max="22" width="7.5703125" style="1"/>
    <col min="23" max="23" width="9.5703125" style="1" customWidth="1"/>
    <col min="24" max="24" width="10.28515625" style="1" customWidth="1"/>
    <col min="25" max="25" width="12" style="1" customWidth="1"/>
    <col min="26" max="28" width="7.5703125" style="1"/>
    <col min="29" max="29" width="9.85546875" style="1" bestFit="1" customWidth="1"/>
    <col min="30" max="34" width="7.5703125" style="1"/>
    <col min="35" max="35" width="20.5703125" style="197" customWidth="1"/>
    <col min="36" max="36" width="22.28515625" style="197" customWidth="1"/>
    <col min="37" max="16384" width="7.5703125" style="1"/>
  </cols>
  <sheetData>
    <row r="1" spans="2:33" ht="26.25" customHeight="1" thickBot="1" x14ac:dyDescent="0.3">
      <c r="B1" s="12" t="str">
        <f>MensualSumatori!A1</f>
        <v>Gener</v>
      </c>
      <c r="C1" s="532" t="s">
        <v>45</v>
      </c>
      <c r="D1" s="533"/>
      <c r="E1" s="533"/>
      <c r="F1" s="533"/>
      <c r="G1" s="533"/>
      <c r="H1" s="533"/>
      <c r="I1" s="533"/>
      <c r="J1" s="533"/>
      <c r="K1" s="533"/>
      <c r="L1" s="534"/>
      <c r="S1" s="505" t="s">
        <v>190</v>
      </c>
      <c r="T1" s="506"/>
      <c r="U1" s="507"/>
      <c r="V1" s="279"/>
    </row>
    <row r="2" spans="2:33" ht="14.25" customHeight="1" x14ac:dyDescent="0.25">
      <c r="B2" s="12">
        <v>22</v>
      </c>
      <c r="C2" s="535" t="s">
        <v>1</v>
      </c>
      <c r="D2" s="536"/>
      <c r="E2" s="536"/>
      <c r="F2" s="592" t="s">
        <v>2</v>
      </c>
      <c r="G2" s="535" t="s">
        <v>24</v>
      </c>
      <c r="H2" s="536"/>
      <c r="I2" s="536"/>
      <c r="J2" s="537"/>
      <c r="K2" s="541" t="s">
        <v>169</v>
      </c>
      <c r="L2" s="541" t="s">
        <v>170</v>
      </c>
      <c r="M2" s="508" t="s">
        <v>0</v>
      </c>
      <c r="N2" s="509"/>
      <c r="O2" s="509"/>
      <c r="P2" s="509"/>
      <c r="Q2" s="509"/>
      <c r="R2" s="510"/>
      <c r="S2" s="514" t="s">
        <v>29</v>
      </c>
      <c r="T2" s="515"/>
      <c r="U2" s="515"/>
      <c r="V2" s="516"/>
      <c r="W2" s="274"/>
      <c r="X2" s="274"/>
    </row>
    <row r="3" spans="2:33" ht="14.25" customHeight="1" thickBot="1" x14ac:dyDescent="0.3">
      <c r="C3" s="538"/>
      <c r="D3" s="539"/>
      <c r="E3" s="539"/>
      <c r="F3" s="593"/>
      <c r="G3" s="538"/>
      <c r="H3" s="539"/>
      <c r="I3" s="539"/>
      <c r="J3" s="540"/>
      <c r="K3" s="542"/>
      <c r="L3" s="542"/>
      <c r="M3" s="511"/>
      <c r="N3" s="512"/>
      <c r="O3" s="512"/>
      <c r="P3" s="512"/>
      <c r="Q3" s="512"/>
      <c r="R3" s="513"/>
      <c r="S3" s="517"/>
      <c r="T3" s="518"/>
      <c r="U3" s="518"/>
      <c r="V3" s="519"/>
      <c r="W3" s="274"/>
      <c r="X3" s="274"/>
    </row>
    <row r="4" spans="2:33" ht="30.75" customHeight="1" thickBot="1" x14ac:dyDescent="0.3">
      <c r="B4" s="586" t="s">
        <v>17</v>
      </c>
      <c r="C4" s="588" t="s">
        <v>3</v>
      </c>
      <c r="D4" s="588" t="s">
        <v>4</v>
      </c>
      <c r="E4" s="590" t="s">
        <v>5</v>
      </c>
      <c r="F4" s="593"/>
      <c r="G4" s="544" t="s">
        <v>25</v>
      </c>
      <c r="H4" s="545"/>
      <c r="I4" s="544" t="s">
        <v>5</v>
      </c>
      <c r="J4" s="545"/>
      <c r="K4" s="542"/>
      <c r="L4" s="542"/>
      <c r="M4" s="44" t="s">
        <v>186</v>
      </c>
      <c r="N4" s="44" t="s">
        <v>187</v>
      </c>
      <c r="O4" s="45" t="s">
        <v>22</v>
      </c>
      <c r="P4" s="46" t="s">
        <v>23</v>
      </c>
      <c r="Q4" s="45" t="s">
        <v>188</v>
      </c>
      <c r="R4" s="46" t="s">
        <v>189</v>
      </c>
      <c r="S4" s="524" t="s">
        <v>6</v>
      </c>
      <c r="T4" s="520" t="s">
        <v>7</v>
      </c>
      <c r="U4" s="520" t="s">
        <v>8</v>
      </c>
      <c r="V4" s="522" t="s">
        <v>9</v>
      </c>
      <c r="W4" s="274"/>
      <c r="X4" s="274"/>
    </row>
    <row r="5" spans="2:33" ht="36.75" customHeight="1" thickBot="1" x14ac:dyDescent="0.3">
      <c r="B5" s="587"/>
      <c r="C5" s="589"/>
      <c r="D5" s="589"/>
      <c r="E5" s="591"/>
      <c r="F5" s="594"/>
      <c r="G5" s="265" t="s">
        <v>21</v>
      </c>
      <c r="H5" s="272" t="s">
        <v>26</v>
      </c>
      <c r="I5" s="266" t="s">
        <v>21</v>
      </c>
      <c r="J5" s="271" t="s">
        <v>26</v>
      </c>
      <c r="K5" s="543"/>
      <c r="L5" s="543"/>
      <c r="M5" s="20" t="s">
        <v>15</v>
      </c>
      <c r="N5" s="164" t="s">
        <v>15</v>
      </c>
      <c r="O5" s="21" t="s">
        <v>15</v>
      </c>
      <c r="P5" s="21" t="s">
        <v>15</v>
      </c>
      <c r="Q5" s="21" t="s">
        <v>15</v>
      </c>
      <c r="R5" s="21" t="s">
        <v>15</v>
      </c>
      <c r="S5" s="525"/>
      <c r="T5" s="521"/>
      <c r="U5" s="521"/>
      <c r="V5" s="523"/>
      <c r="W5" s="278" t="s">
        <v>225</v>
      </c>
      <c r="X5" s="462" t="s">
        <v>222</v>
      </c>
      <c r="Y5" s="463" t="s">
        <v>250</v>
      </c>
      <c r="Z5" s="515" t="s">
        <v>44</v>
      </c>
      <c r="AA5" s="515"/>
      <c r="AB5" s="516"/>
      <c r="AD5" s="557" t="s">
        <v>184</v>
      </c>
      <c r="AE5" s="558"/>
      <c r="AF5" s="558"/>
      <c r="AG5" s="559"/>
    </row>
    <row r="6" spans="2:33" ht="14.25" customHeight="1" thickBot="1" x14ac:dyDescent="0.3">
      <c r="B6" s="188">
        <v>1</v>
      </c>
      <c r="C6" s="179"/>
      <c r="D6" s="180"/>
      <c r="E6" s="165"/>
      <c r="F6" s="416"/>
      <c r="G6" s="412"/>
      <c r="H6" s="166"/>
      <c r="I6" s="166"/>
      <c r="J6" s="166"/>
      <c r="K6" s="167"/>
      <c r="L6" s="170"/>
      <c r="M6" s="167"/>
      <c r="N6" s="168"/>
      <c r="O6" s="168"/>
      <c r="P6" s="168"/>
      <c r="Q6" s="168"/>
      <c r="R6" s="170"/>
      <c r="S6" s="181"/>
      <c r="T6" s="168"/>
      <c r="U6" s="169"/>
      <c r="V6" s="169"/>
      <c r="W6" s="446"/>
      <c r="X6" s="448"/>
      <c r="Y6" s="452"/>
      <c r="Z6" s="555"/>
      <c r="AA6" s="555"/>
      <c r="AB6" s="556"/>
      <c r="AD6" s="544" t="s">
        <v>25</v>
      </c>
      <c r="AE6" s="545"/>
      <c r="AF6" s="544" t="s">
        <v>5</v>
      </c>
      <c r="AG6" s="545"/>
    </row>
    <row r="7" spans="2:33" ht="14.25" customHeight="1" x14ac:dyDescent="0.25">
      <c r="B7" s="189">
        <v>2</v>
      </c>
      <c r="C7" s="182"/>
      <c r="D7" s="174"/>
      <c r="E7" s="171"/>
      <c r="F7" s="417"/>
      <c r="G7" s="413"/>
      <c r="H7" s="173"/>
      <c r="I7" s="173"/>
      <c r="J7" s="173"/>
      <c r="K7" s="172"/>
      <c r="L7" s="173"/>
      <c r="M7" s="172"/>
      <c r="N7" s="174"/>
      <c r="O7" s="174"/>
      <c r="P7" s="174"/>
      <c r="Q7" s="174"/>
      <c r="R7" s="173"/>
      <c r="S7" s="182"/>
      <c r="T7" s="174"/>
      <c r="U7" s="171"/>
      <c r="V7" s="171"/>
      <c r="W7" s="417"/>
      <c r="X7" s="449"/>
      <c r="Y7" s="454"/>
      <c r="Z7" s="486" t="s">
        <v>6</v>
      </c>
      <c r="AA7" s="487"/>
      <c r="AB7" s="56"/>
      <c r="AD7" s="493" t="s">
        <v>21</v>
      </c>
      <c r="AE7" s="560" t="s">
        <v>26</v>
      </c>
      <c r="AF7" s="493" t="s">
        <v>21</v>
      </c>
      <c r="AG7" s="560" t="s">
        <v>26</v>
      </c>
    </row>
    <row r="8" spans="2:33" ht="14.25" customHeight="1" thickBot="1" x14ac:dyDescent="0.3">
      <c r="B8" s="190">
        <v>3</v>
      </c>
      <c r="C8" s="183"/>
      <c r="D8" s="178"/>
      <c r="E8" s="175"/>
      <c r="F8" s="418"/>
      <c r="G8" s="414"/>
      <c r="H8" s="177"/>
      <c r="I8" s="177"/>
      <c r="J8" s="177"/>
      <c r="K8" s="176"/>
      <c r="L8" s="177"/>
      <c r="M8" s="176"/>
      <c r="N8" s="178"/>
      <c r="O8" s="178"/>
      <c r="P8" s="178"/>
      <c r="Q8" s="178"/>
      <c r="R8" s="177"/>
      <c r="S8" s="183"/>
      <c r="T8" s="178"/>
      <c r="U8" s="175"/>
      <c r="V8" s="175"/>
      <c r="W8" s="418"/>
      <c r="X8" s="450"/>
      <c r="Y8" s="452"/>
      <c r="Z8" s="562" t="s">
        <v>7</v>
      </c>
      <c r="AA8" s="563"/>
      <c r="AB8" s="56"/>
      <c r="AD8" s="494"/>
      <c r="AE8" s="561"/>
      <c r="AF8" s="494"/>
      <c r="AG8" s="561"/>
    </row>
    <row r="9" spans="2:33" ht="14.25" customHeight="1" thickBot="1" x14ac:dyDescent="0.3">
      <c r="B9" s="189">
        <v>4</v>
      </c>
      <c r="C9" s="182"/>
      <c r="D9" s="174"/>
      <c r="E9" s="171"/>
      <c r="F9" s="417"/>
      <c r="G9" s="413"/>
      <c r="H9" s="173"/>
      <c r="I9" s="173"/>
      <c r="J9" s="173"/>
      <c r="K9" s="172"/>
      <c r="L9" s="173"/>
      <c r="M9" s="172"/>
      <c r="N9" s="174"/>
      <c r="O9" s="174"/>
      <c r="P9" s="174"/>
      <c r="Q9" s="174"/>
      <c r="R9" s="173"/>
      <c r="S9" s="182"/>
      <c r="T9" s="174"/>
      <c r="U9" s="171"/>
      <c r="V9" s="171"/>
      <c r="W9" s="417"/>
      <c r="X9" s="449"/>
      <c r="Y9" s="454"/>
      <c r="Z9" s="486" t="s">
        <v>8</v>
      </c>
      <c r="AA9" s="487"/>
      <c r="AB9" s="56"/>
      <c r="AD9" s="273">
        <f>COUNTIFS(G6:G35,"&gt;4")</f>
        <v>0</v>
      </c>
      <c r="AE9" s="273">
        <f>COUNTIFS(H6:H35,"&gt;4")</f>
        <v>0</v>
      </c>
      <c r="AF9" s="273">
        <f>COUNTIFS(I6:I35,"&gt;4")</f>
        <v>0</v>
      </c>
      <c r="AG9" s="273">
        <f>COUNTIFS(J6:J35,"&gt;4")</f>
        <v>0</v>
      </c>
    </row>
    <row r="10" spans="2:33" ht="14.25" customHeight="1" thickBot="1" x14ac:dyDescent="0.3">
      <c r="B10" s="190">
        <v>5</v>
      </c>
      <c r="C10" s="183"/>
      <c r="D10" s="178"/>
      <c r="E10" s="175"/>
      <c r="F10" s="418"/>
      <c r="G10" s="414"/>
      <c r="H10" s="177"/>
      <c r="I10" s="177"/>
      <c r="J10" s="177"/>
      <c r="K10" s="176"/>
      <c r="L10" s="177"/>
      <c r="M10" s="176"/>
      <c r="N10" s="178"/>
      <c r="O10" s="178"/>
      <c r="P10" s="178"/>
      <c r="Q10" s="178"/>
      <c r="R10" s="177"/>
      <c r="S10" s="183"/>
      <c r="T10" s="178"/>
      <c r="U10" s="175"/>
      <c r="V10" s="175"/>
      <c r="W10" s="418"/>
      <c r="X10" s="450"/>
      <c r="Y10" s="452"/>
      <c r="Z10" s="488" t="s">
        <v>9</v>
      </c>
      <c r="AA10" s="489"/>
      <c r="AB10" s="57"/>
      <c r="AD10" s="490" t="s">
        <v>185</v>
      </c>
      <c r="AE10" s="491"/>
      <c r="AF10" s="492"/>
      <c r="AG10" s="273">
        <f>AD9+AE9+AF9+AG9</f>
        <v>0</v>
      </c>
    </row>
    <row r="11" spans="2:33" ht="14.25" customHeight="1" x14ac:dyDescent="0.25">
      <c r="B11" s="189">
        <v>6</v>
      </c>
      <c r="C11" s="182"/>
      <c r="D11" s="174"/>
      <c r="E11" s="171"/>
      <c r="F11" s="417"/>
      <c r="G11" s="413"/>
      <c r="H11" s="173"/>
      <c r="I11" s="173"/>
      <c r="J11" s="173"/>
      <c r="K11" s="172"/>
      <c r="L11" s="173"/>
      <c r="M11" s="172"/>
      <c r="N11" s="174"/>
      <c r="O11" s="174"/>
      <c r="P11" s="174"/>
      <c r="Q11" s="174"/>
      <c r="R11" s="173"/>
      <c r="S11" s="182"/>
      <c r="T11" s="174"/>
      <c r="U11" s="171"/>
      <c r="V11" s="171"/>
      <c r="W11" s="417"/>
      <c r="X11" s="449"/>
      <c r="Y11" s="454"/>
    </row>
    <row r="12" spans="2:33" ht="14.25" customHeight="1" thickBot="1" x14ac:dyDescent="0.3">
      <c r="B12" s="190">
        <v>7</v>
      </c>
      <c r="C12" s="183"/>
      <c r="D12" s="178"/>
      <c r="E12" s="175"/>
      <c r="F12" s="418"/>
      <c r="G12" s="414"/>
      <c r="H12" s="177"/>
      <c r="I12" s="177"/>
      <c r="J12" s="177"/>
      <c r="K12" s="176"/>
      <c r="L12" s="177"/>
      <c r="M12" s="176"/>
      <c r="N12" s="178"/>
      <c r="O12" s="178"/>
      <c r="P12" s="178"/>
      <c r="Q12" s="178"/>
      <c r="R12" s="177"/>
      <c r="S12" s="183"/>
      <c r="T12" s="178"/>
      <c r="U12" s="175"/>
      <c r="V12" s="175"/>
      <c r="W12" s="418"/>
      <c r="X12" s="450"/>
      <c r="Y12" s="452"/>
    </row>
    <row r="13" spans="2:33" ht="14.25" customHeight="1" x14ac:dyDescent="0.25">
      <c r="B13" s="189">
        <v>8</v>
      </c>
      <c r="C13" s="182"/>
      <c r="D13" s="174"/>
      <c r="E13" s="171"/>
      <c r="F13" s="417"/>
      <c r="G13" s="413"/>
      <c r="H13" s="173"/>
      <c r="I13" s="173"/>
      <c r="J13" s="173"/>
      <c r="K13" s="172"/>
      <c r="L13" s="173"/>
      <c r="M13" s="172"/>
      <c r="N13" s="174"/>
      <c r="O13" s="174"/>
      <c r="P13" s="174"/>
      <c r="Q13" s="174"/>
      <c r="R13" s="173"/>
      <c r="S13" s="182"/>
      <c r="T13" s="174"/>
      <c r="U13" s="171"/>
      <c r="V13" s="171"/>
      <c r="W13" s="417"/>
      <c r="X13" s="449"/>
      <c r="Y13" s="454"/>
      <c r="Z13" s="549" t="s">
        <v>128</v>
      </c>
      <c r="AA13" s="550"/>
      <c r="AB13" s="550"/>
      <c r="AC13" s="551"/>
    </row>
    <row r="14" spans="2:33" ht="14.25" customHeight="1" x14ac:dyDescent="0.25">
      <c r="B14" s="190">
        <v>9</v>
      </c>
      <c r="C14" s="183"/>
      <c r="D14" s="178"/>
      <c r="E14" s="175"/>
      <c r="F14" s="418"/>
      <c r="G14" s="414"/>
      <c r="H14" s="177"/>
      <c r="I14" s="177"/>
      <c r="J14" s="177"/>
      <c r="K14" s="176"/>
      <c r="L14" s="177"/>
      <c r="M14" s="176"/>
      <c r="N14" s="178"/>
      <c r="O14" s="178"/>
      <c r="P14" s="178"/>
      <c r="Q14" s="178"/>
      <c r="R14" s="177"/>
      <c r="S14" s="183"/>
      <c r="T14" s="178"/>
      <c r="U14" s="175"/>
      <c r="V14" s="175"/>
      <c r="W14" s="418"/>
      <c r="X14" s="450"/>
      <c r="Y14" s="452"/>
      <c r="Z14" s="552" t="s">
        <v>129</v>
      </c>
      <c r="AA14" s="553"/>
      <c r="AB14" s="553"/>
      <c r="AC14" s="163">
        <f>C36+D36+E36+F36+G36+H36+I36+J36</f>
        <v>0</v>
      </c>
    </row>
    <row r="15" spans="2:33" ht="14.25" customHeight="1" x14ac:dyDescent="0.25">
      <c r="B15" s="189">
        <v>10</v>
      </c>
      <c r="C15" s="182"/>
      <c r="D15" s="174"/>
      <c r="E15" s="171"/>
      <c r="F15" s="417"/>
      <c r="G15" s="413"/>
      <c r="H15" s="173"/>
      <c r="I15" s="173"/>
      <c r="J15" s="173"/>
      <c r="K15" s="172"/>
      <c r="L15" s="173"/>
      <c r="M15" s="172"/>
      <c r="N15" s="174"/>
      <c r="O15" s="174"/>
      <c r="P15" s="174"/>
      <c r="Q15" s="174"/>
      <c r="R15" s="173"/>
      <c r="S15" s="182"/>
      <c r="T15" s="174"/>
      <c r="U15" s="171"/>
      <c r="V15" s="171"/>
      <c r="W15" s="417"/>
      <c r="X15" s="449"/>
      <c r="Y15" s="454"/>
      <c r="Z15" s="552" t="s">
        <v>130</v>
      </c>
      <c r="AA15" s="553"/>
      <c r="AB15" s="553"/>
      <c r="AC15" s="163">
        <f>H38</f>
        <v>0</v>
      </c>
    </row>
    <row r="16" spans="2:33" ht="14.25" customHeight="1" x14ac:dyDescent="0.25">
      <c r="B16" s="190">
        <v>11</v>
      </c>
      <c r="C16" s="183"/>
      <c r="D16" s="178"/>
      <c r="E16" s="175"/>
      <c r="F16" s="418"/>
      <c r="G16" s="414"/>
      <c r="H16" s="177"/>
      <c r="I16" s="177"/>
      <c r="J16" s="177"/>
      <c r="K16" s="176"/>
      <c r="L16" s="177"/>
      <c r="M16" s="176"/>
      <c r="N16" s="178"/>
      <c r="O16" s="178"/>
      <c r="P16" s="178"/>
      <c r="Q16" s="178"/>
      <c r="R16" s="177"/>
      <c r="S16" s="183"/>
      <c r="T16" s="178"/>
      <c r="U16" s="175"/>
      <c r="V16" s="175"/>
      <c r="W16" s="418"/>
      <c r="X16" s="450"/>
      <c r="Y16" s="452"/>
      <c r="Z16" s="552" t="s">
        <v>99</v>
      </c>
      <c r="AA16" s="553"/>
      <c r="AB16" s="553"/>
      <c r="AC16" s="163">
        <f>W44</f>
        <v>0</v>
      </c>
    </row>
    <row r="17" spans="2:29" ht="14.25" customHeight="1" x14ac:dyDescent="0.25">
      <c r="B17" s="189">
        <v>12</v>
      </c>
      <c r="C17" s="182"/>
      <c r="D17" s="174"/>
      <c r="E17" s="171"/>
      <c r="F17" s="417"/>
      <c r="G17" s="413"/>
      <c r="H17" s="173"/>
      <c r="I17" s="173"/>
      <c r="J17" s="173"/>
      <c r="K17" s="172"/>
      <c r="L17" s="173"/>
      <c r="M17" s="172"/>
      <c r="N17" s="174"/>
      <c r="O17" s="174"/>
      <c r="P17" s="174"/>
      <c r="Q17" s="174"/>
      <c r="R17" s="173"/>
      <c r="S17" s="182"/>
      <c r="T17" s="174"/>
      <c r="U17" s="171"/>
      <c r="V17" s="171"/>
      <c r="W17" s="417"/>
      <c r="X17" s="449"/>
      <c r="Y17" s="454"/>
      <c r="Z17" s="554" t="s">
        <v>192</v>
      </c>
      <c r="AA17" s="554"/>
      <c r="AB17" s="552"/>
      <c r="AC17" s="163">
        <f>AC45</f>
        <v>0</v>
      </c>
    </row>
    <row r="18" spans="2:29" ht="14.25" customHeight="1" thickBot="1" x14ac:dyDescent="0.3">
      <c r="B18" s="190">
        <v>13</v>
      </c>
      <c r="C18" s="183"/>
      <c r="D18" s="178"/>
      <c r="E18" s="175"/>
      <c r="F18" s="418"/>
      <c r="G18" s="414"/>
      <c r="H18" s="177"/>
      <c r="I18" s="177"/>
      <c r="J18" s="177"/>
      <c r="K18" s="176"/>
      <c r="L18" s="177"/>
      <c r="M18" s="176"/>
      <c r="N18" s="178"/>
      <c r="O18" s="178"/>
      <c r="P18" s="178"/>
      <c r="Q18" s="178"/>
      <c r="R18" s="177"/>
      <c r="S18" s="183"/>
      <c r="T18" s="178"/>
      <c r="U18" s="175"/>
      <c r="V18" s="175"/>
      <c r="W18" s="418"/>
      <c r="X18" s="450"/>
      <c r="Y18" s="452"/>
      <c r="Z18" s="497" t="s">
        <v>48</v>
      </c>
      <c r="AA18" s="498"/>
      <c r="AB18" s="498"/>
      <c r="AC18" s="162">
        <f>AC14+AC15+AC16+AC17</f>
        <v>0</v>
      </c>
    </row>
    <row r="19" spans="2:29" ht="14.25" customHeight="1" x14ac:dyDescent="0.25">
      <c r="B19" s="189">
        <v>14</v>
      </c>
      <c r="C19" s="182"/>
      <c r="D19" s="174"/>
      <c r="E19" s="171"/>
      <c r="F19" s="417"/>
      <c r="G19" s="413"/>
      <c r="H19" s="173"/>
      <c r="I19" s="173"/>
      <c r="J19" s="173"/>
      <c r="K19" s="172"/>
      <c r="L19" s="173"/>
      <c r="M19" s="172"/>
      <c r="N19" s="174"/>
      <c r="O19" s="174"/>
      <c r="P19" s="174"/>
      <c r="Q19" s="174"/>
      <c r="R19" s="173"/>
      <c r="S19" s="182"/>
      <c r="T19" s="174"/>
      <c r="U19" s="171"/>
      <c r="V19" s="171"/>
      <c r="W19" s="417"/>
      <c r="X19" s="449"/>
      <c r="Y19" s="454"/>
    </row>
    <row r="20" spans="2:29" ht="14.25" customHeight="1" thickBot="1" x14ac:dyDescent="0.3">
      <c r="B20" s="190">
        <v>15</v>
      </c>
      <c r="C20" s="183"/>
      <c r="D20" s="178"/>
      <c r="E20" s="175"/>
      <c r="F20" s="418"/>
      <c r="G20" s="414"/>
      <c r="H20" s="177"/>
      <c r="I20" s="177"/>
      <c r="J20" s="177"/>
      <c r="K20" s="176"/>
      <c r="L20" s="177"/>
      <c r="M20" s="176"/>
      <c r="N20" s="178"/>
      <c r="O20" s="178"/>
      <c r="P20" s="178"/>
      <c r="Q20" s="178"/>
      <c r="R20" s="177"/>
      <c r="S20" s="183"/>
      <c r="T20" s="178"/>
      <c r="U20" s="175"/>
      <c r="V20" s="175"/>
      <c r="W20" s="418"/>
      <c r="X20" s="450"/>
      <c r="Y20" s="452"/>
    </row>
    <row r="21" spans="2:29" ht="14.25" customHeight="1" x14ac:dyDescent="0.25">
      <c r="B21" s="189">
        <v>16</v>
      </c>
      <c r="C21" s="182"/>
      <c r="D21" s="174"/>
      <c r="E21" s="171"/>
      <c r="F21" s="417"/>
      <c r="G21" s="413"/>
      <c r="H21" s="173"/>
      <c r="I21" s="173"/>
      <c r="J21" s="173"/>
      <c r="K21" s="172"/>
      <c r="L21" s="173"/>
      <c r="M21" s="172"/>
      <c r="N21" s="174"/>
      <c r="O21" s="174"/>
      <c r="P21" s="174"/>
      <c r="Q21" s="174"/>
      <c r="R21" s="173"/>
      <c r="S21" s="182"/>
      <c r="T21" s="174"/>
      <c r="U21" s="171"/>
      <c r="V21" s="171"/>
      <c r="W21" s="417"/>
      <c r="X21" s="449"/>
      <c r="Y21" s="454"/>
      <c r="Z21" s="499" t="s">
        <v>131</v>
      </c>
      <c r="AA21" s="500"/>
      <c r="AB21" s="500"/>
      <c r="AC21" s="501"/>
    </row>
    <row r="22" spans="2:29" ht="14.25" customHeight="1" x14ac:dyDescent="0.25">
      <c r="B22" s="190">
        <v>17</v>
      </c>
      <c r="C22" s="183"/>
      <c r="D22" s="178"/>
      <c r="E22" s="175"/>
      <c r="F22" s="418"/>
      <c r="G22" s="414"/>
      <c r="H22" s="177"/>
      <c r="I22" s="177"/>
      <c r="J22" s="177"/>
      <c r="K22" s="176"/>
      <c r="L22" s="177"/>
      <c r="M22" s="176"/>
      <c r="N22" s="178"/>
      <c r="O22" s="178"/>
      <c r="P22" s="178"/>
      <c r="Q22" s="178"/>
      <c r="R22" s="177"/>
      <c r="S22" s="183"/>
      <c r="T22" s="178"/>
      <c r="U22" s="175"/>
      <c r="V22" s="175"/>
      <c r="W22" s="418"/>
      <c r="X22" s="450"/>
      <c r="Y22" s="452"/>
      <c r="Z22" s="495" t="s">
        <v>133</v>
      </c>
      <c r="AA22" s="496"/>
      <c r="AB22" s="496"/>
      <c r="AC22" s="163">
        <f>M36+N36+O36+P36+Q36+R36</f>
        <v>0</v>
      </c>
    </row>
    <row r="23" spans="2:29" ht="14.25" customHeight="1" x14ac:dyDescent="0.25">
      <c r="B23" s="189">
        <v>18</v>
      </c>
      <c r="C23" s="182"/>
      <c r="D23" s="174"/>
      <c r="E23" s="171"/>
      <c r="F23" s="417"/>
      <c r="G23" s="413"/>
      <c r="H23" s="173"/>
      <c r="I23" s="173"/>
      <c r="J23" s="173"/>
      <c r="K23" s="172"/>
      <c r="L23" s="173"/>
      <c r="M23" s="172"/>
      <c r="N23" s="174"/>
      <c r="O23" s="174"/>
      <c r="P23" s="174"/>
      <c r="Q23" s="174"/>
      <c r="R23" s="173"/>
      <c r="S23" s="182"/>
      <c r="T23" s="174"/>
      <c r="U23" s="171"/>
      <c r="V23" s="171"/>
      <c r="W23" s="417"/>
      <c r="X23" s="449"/>
      <c r="Y23" s="454"/>
      <c r="Z23" s="495" t="s">
        <v>132</v>
      </c>
      <c r="AA23" s="496"/>
      <c r="AB23" s="496"/>
      <c r="AC23" s="163">
        <f>S36+T36+U36+V36</f>
        <v>0</v>
      </c>
    </row>
    <row r="24" spans="2:29" ht="14.25" customHeight="1" x14ac:dyDescent="0.25">
      <c r="B24" s="190">
        <v>19</v>
      </c>
      <c r="C24" s="183"/>
      <c r="D24" s="178"/>
      <c r="E24" s="175"/>
      <c r="F24" s="418"/>
      <c r="G24" s="414"/>
      <c r="H24" s="177"/>
      <c r="I24" s="177"/>
      <c r="J24" s="177"/>
      <c r="K24" s="176"/>
      <c r="L24" s="177"/>
      <c r="M24" s="176"/>
      <c r="N24" s="178"/>
      <c r="O24" s="178"/>
      <c r="P24" s="178"/>
      <c r="Q24" s="178"/>
      <c r="R24" s="177"/>
      <c r="S24" s="183"/>
      <c r="T24" s="178"/>
      <c r="U24" s="175"/>
      <c r="V24" s="175"/>
      <c r="W24" s="418"/>
      <c r="X24" s="450"/>
      <c r="Y24" s="452"/>
      <c r="Z24" s="546" t="s">
        <v>134</v>
      </c>
      <c r="AA24" s="546"/>
      <c r="AB24" s="495"/>
      <c r="AC24" s="163">
        <f>G61+H61</f>
        <v>0</v>
      </c>
    </row>
    <row r="25" spans="2:29" ht="14.25" customHeight="1" x14ac:dyDescent="0.25">
      <c r="B25" s="189">
        <v>20</v>
      </c>
      <c r="C25" s="182"/>
      <c r="D25" s="174"/>
      <c r="E25" s="171"/>
      <c r="F25" s="417"/>
      <c r="G25" s="413"/>
      <c r="H25" s="173"/>
      <c r="I25" s="173"/>
      <c r="J25" s="173"/>
      <c r="K25" s="172"/>
      <c r="L25" s="173"/>
      <c r="M25" s="172"/>
      <c r="N25" s="174"/>
      <c r="O25" s="174"/>
      <c r="P25" s="174"/>
      <c r="Q25" s="174"/>
      <c r="R25" s="173"/>
      <c r="S25" s="182"/>
      <c r="T25" s="174"/>
      <c r="U25" s="171"/>
      <c r="V25" s="171"/>
      <c r="W25" s="417"/>
      <c r="X25" s="449"/>
      <c r="Y25" s="454"/>
      <c r="Z25" s="546" t="s">
        <v>135</v>
      </c>
      <c r="AA25" s="546"/>
      <c r="AB25" s="495"/>
      <c r="AC25" s="163">
        <f>W44</f>
        <v>0</v>
      </c>
    </row>
    <row r="26" spans="2:29" ht="14.25" customHeight="1" thickBot="1" x14ac:dyDescent="0.3">
      <c r="B26" s="190">
        <v>21</v>
      </c>
      <c r="C26" s="183"/>
      <c r="D26" s="178"/>
      <c r="E26" s="175"/>
      <c r="F26" s="418"/>
      <c r="G26" s="414"/>
      <c r="H26" s="177"/>
      <c r="I26" s="177"/>
      <c r="J26" s="177"/>
      <c r="K26" s="176"/>
      <c r="L26" s="177"/>
      <c r="M26" s="176"/>
      <c r="N26" s="178"/>
      <c r="O26" s="178"/>
      <c r="P26" s="178"/>
      <c r="Q26" s="178"/>
      <c r="R26" s="177"/>
      <c r="S26" s="183"/>
      <c r="T26" s="178"/>
      <c r="U26" s="175"/>
      <c r="V26" s="175"/>
      <c r="W26" s="418"/>
      <c r="X26" s="450"/>
      <c r="Y26" s="452"/>
      <c r="Z26" s="547" t="s">
        <v>48</v>
      </c>
      <c r="AA26" s="548"/>
      <c r="AB26" s="548"/>
      <c r="AC26" s="162">
        <f>AC22+AC23+AC24+AC25</f>
        <v>0</v>
      </c>
    </row>
    <row r="27" spans="2:29" ht="14.25" customHeight="1" x14ac:dyDescent="0.25">
      <c r="B27" s="189">
        <v>22</v>
      </c>
      <c r="C27" s="182"/>
      <c r="D27" s="174"/>
      <c r="E27" s="171"/>
      <c r="F27" s="417"/>
      <c r="G27" s="413"/>
      <c r="H27" s="173"/>
      <c r="I27" s="173"/>
      <c r="J27" s="173"/>
      <c r="K27" s="172"/>
      <c r="L27" s="173"/>
      <c r="M27" s="172"/>
      <c r="N27" s="174"/>
      <c r="O27" s="174"/>
      <c r="P27" s="174"/>
      <c r="Q27" s="174"/>
      <c r="R27" s="173"/>
      <c r="S27" s="182"/>
      <c r="T27" s="174"/>
      <c r="U27" s="171"/>
      <c r="V27" s="171"/>
      <c r="W27" s="417"/>
      <c r="X27" s="449"/>
      <c r="Y27" s="454"/>
    </row>
    <row r="28" spans="2:29" ht="14.25" customHeight="1" x14ac:dyDescent="0.25">
      <c r="B28" s="190">
        <v>23</v>
      </c>
      <c r="C28" s="183"/>
      <c r="D28" s="178"/>
      <c r="E28" s="175"/>
      <c r="F28" s="418"/>
      <c r="G28" s="414"/>
      <c r="H28" s="177"/>
      <c r="I28" s="177"/>
      <c r="J28" s="177"/>
      <c r="K28" s="176"/>
      <c r="L28" s="177"/>
      <c r="M28" s="176"/>
      <c r="N28" s="178"/>
      <c r="O28" s="178"/>
      <c r="P28" s="178"/>
      <c r="Q28" s="178"/>
      <c r="R28" s="177"/>
      <c r="S28" s="183"/>
      <c r="T28" s="178"/>
      <c r="U28" s="175"/>
      <c r="V28" s="175"/>
      <c r="W28" s="418"/>
      <c r="X28" s="450"/>
      <c r="Y28" s="452"/>
    </row>
    <row r="29" spans="2:29" ht="14.25" customHeight="1" x14ac:dyDescent="0.25">
      <c r="B29" s="189">
        <v>24</v>
      </c>
      <c r="C29" s="368"/>
      <c r="D29" s="369"/>
      <c r="E29" s="370"/>
      <c r="F29" s="419"/>
      <c r="G29" s="415"/>
      <c r="H29" s="371"/>
      <c r="I29" s="371"/>
      <c r="J29" s="371"/>
      <c r="K29" s="372"/>
      <c r="L29" s="371"/>
      <c r="M29" s="372"/>
      <c r="N29" s="369"/>
      <c r="O29" s="369"/>
      <c r="P29" s="369"/>
      <c r="Q29" s="369"/>
      <c r="R29" s="371"/>
      <c r="S29" s="182"/>
      <c r="T29" s="174"/>
      <c r="U29" s="171"/>
      <c r="V29" s="171"/>
      <c r="W29" s="417"/>
      <c r="X29" s="449"/>
      <c r="Y29" s="454"/>
    </row>
    <row r="30" spans="2:29" ht="14.25" customHeight="1" x14ac:dyDescent="0.25">
      <c r="B30" s="190">
        <v>25</v>
      </c>
      <c r="C30" s="183"/>
      <c r="D30" s="178"/>
      <c r="E30" s="175"/>
      <c r="F30" s="418"/>
      <c r="G30" s="414"/>
      <c r="H30" s="177"/>
      <c r="I30" s="177"/>
      <c r="J30" s="177"/>
      <c r="K30" s="176"/>
      <c r="L30" s="177"/>
      <c r="M30" s="176"/>
      <c r="N30" s="178"/>
      <c r="O30" s="178"/>
      <c r="P30" s="178"/>
      <c r="Q30" s="178"/>
      <c r="R30" s="177"/>
      <c r="S30" s="183"/>
      <c r="T30" s="178"/>
      <c r="U30" s="175"/>
      <c r="V30" s="175"/>
      <c r="W30" s="418"/>
      <c r="X30" s="450"/>
      <c r="Y30" s="452"/>
    </row>
    <row r="31" spans="2:29" ht="14.25" customHeight="1" x14ac:dyDescent="0.25">
      <c r="B31" s="189">
        <v>26</v>
      </c>
      <c r="C31" s="368"/>
      <c r="D31" s="369"/>
      <c r="E31" s="370"/>
      <c r="F31" s="419"/>
      <c r="G31" s="415"/>
      <c r="H31" s="371"/>
      <c r="I31" s="371"/>
      <c r="J31" s="371"/>
      <c r="K31" s="372"/>
      <c r="L31" s="371"/>
      <c r="M31" s="372"/>
      <c r="N31" s="369"/>
      <c r="O31" s="369"/>
      <c r="P31" s="369"/>
      <c r="Q31" s="369"/>
      <c r="R31" s="371"/>
      <c r="S31" s="182"/>
      <c r="T31" s="174"/>
      <c r="U31" s="171"/>
      <c r="V31" s="171"/>
      <c r="W31" s="417"/>
      <c r="X31" s="449"/>
      <c r="Y31" s="454"/>
    </row>
    <row r="32" spans="2:29" ht="14.25" customHeight="1" x14ac:dyDescent="0.25">
      <c r="B32" s="190">
        <v>27</v>
      </c>
      <c r="C32" s="183"/>
      <c r="D32" s="178"/>
      <c r="E32" s="175"/>
      <c r="F32" s="418"/>
      <c r="G32" s="414"/>
      <c r="H32" s="177"/>
      <c r="I32" s="177"/>
      <c r="J32" s="177"/>
      <c r="K32" s="176"/>
      <c r="L32" s="177"/>
      <c r="M32" s="176"/>
      <c r="N32" s="178"/>
      <c r="O32" s="178"/>
      <c r="P32" s="178"/>
      <c r="Q32" s="178"/>
      <c r="R32" s="177"/>
      <c r="S32" s="183"/>
      <c r="T32" s="178"/>
      <c r="U32" s="175"/>
      <c r="V32" s="175"/>
      <c r="W32" s="418"/>
      <c r="X32" s="450"/>
      <c r="Y32" s="452"/>
    </row>
    <row r="33" spans="2:36" ht="14.25" customHeight="1" x14ac:dyDescent="0.25">
      <c r="B33" s="189">
        <v>28</v>
      </c>
      <c r="C33" s="368"/>
      <c r="D33" s="369"/>
      <c r="E33" s="370"/>
      <c r="F33" s="419"/>
      <c r="G33" s="415"/>
      <c r="H33" s="371"/>
      <c r="I33" s="371"/>
      <c r="J33" s="371"/>
      <c r="K33" s="372"/>
      <c r="L33" s="371"/>
      <c r="M33" s="372"/>
      <c r="N33" s="369"/>
      <c r="O33" s="369"/>
      <c r="P33" s="369"/>
      <c r="Q33" s="369"/>
      <c r="R33" s="371"/>
      <c r="S33" s="182"/>
      <c r="T33" s="174"/>
      <c r="U33" s="171"/>
      <c r="V33" s="171"/>
      <c r="W33" s="417"/>
      <c r="X33" s="449"/>
      <c r="Y33" s="454"/>
    </row>
    <row r="34" spans="2:36" ht="14.25" customHeight="1" x14ac:dyDescent="0.25">
      <c r="B34" s="190">
        <v>29</v>
      </c>
      <c r="C34" s="183"/>
      <c r="D34" s="178"/>
      <c r="E34" s="175"/>
      <c r="F34" s="418"/>
      <c r="G34" s="414"/>
      <c r="H34" s="177"/>
      <c r="I34" s="177"/>
      <c r="J34" s="177"/>
      <c r="K34" s="176"/>
      <c r="L34" s="177"/>
      <c r="M34" s="176"/>
      <c r="N34" s="178"/>
      <c r="O34" s="178"/>
      <c r="P34" s="178"/>
      <c r="Q34" s="178"/>
      <c r="R34" s="177"/>
      <c r="S34" s="183"/>
      <c r="T34" s="178"/>
      <c r="U34" s="175"/>
      <c r="V34" s="175"/>
      <c r="W34" s="418"/>
      <c r="X34" s="450"/>
      <c r="Y34" s="452"/>
    </row>
    <row r="35" spans="2:36" ht="14.25" customHeight="1" thickBot="1" x14ac:dyDescent="0.3">
      <c r="B35" s="374">
        <v>30</v>
      </c>
      <c r="C35" s="368"/>
      <c r="D35" s="369"/>
      <c r="E35" s="370"/>
      <c r="F35" s="420"/>
      <c r="G35" s="415"/>
      <c r="H35" s="371"/>
      <c r="I35" s="371"/>
      <c r="J35" s="371"/>
      <c r="K35" s="372"/>
      <c r="L35" s="371"/>
      <c r="M35" s="372"/>
      <c r="N35" s="369"/>
      <c r="O35" s="369"/>
      <c r="P35" s="369"/>
      <c r="Q35" s="369"/>
      <c r="R35" s="371"/>
      <c r="S35" s="182"/>
      <c r="T35" s="174"/>
      <c r="U35" s="171"/>
      <c r="V35" s="171"/>
      <c r="W35" s="417"/>
      <c r="X35" s="449"/>
      <c r="Y35" s="454"/>
    </row>
    <row r="36" spans="2:36" ht="14.25" customHeight="1" thickBot="1" x14ac:dyDescent="0.3">
      <c r="C36" s="4">
        <f t="shared" ref="C36:V36" si="0">SUM(C6:C35)</f>
        <v>0</v>
      </c>
      <c r="D36" s="4">
        <f t="shared" si="0"/>
        <v>0</v>
      </c>
      <c r="E36" s="49">
        <f t="shared" si="0"/>
        <v>0</v>
      </c>
      <c r="F36" s="4">
        <f t="shared" si="0"/>
        <v>0</v>
      </c>
      <c r="G36" s="4">
        <f t="shared" si="0"/>
        <v>0</v>
      </c>
      <c r="H36" s="4">
        <f t="shared" si="0"/>
        <v>0</v>
      </c>
      <c r="I36" s="4">
        <f t="shared" si="0"/>
        <v>0</v>
      </c>
      <c r="J36" s="49">
        <f t="shared" si="0"/>
        <v>0</v>
      </c>
      <c r="K36" s="4">
        <f t="shared" si="0"/>
        <v>0</v>
      </c>
      <c r="L36" s="234">
        <f t="shared" si="0"/>
        <v>0</v>
      </c>
      <c r="M36" s="4">
        <f t="shared" si="0"/>
        <v>0</v>
      </c>
      <c r="N36" s="4">
        <f t="shared" si="0"/>
        <v>0</v>
      </c>
      <c r="O36" s="4">
        <f t="shared" si="0"/>
        <v>0</v>
      </c>
      <c r="P36" s="4">
        <f t="shared" si="0"/>
        <v>0</v>
      </c>
      <c r="Q36" s="4">
        <f t="shared" si="0"/>
        <v>0</v>
      </c>
      <c r="R36" s="4">
        <f t="shared" si="0"/>
        <v>0</v>
      </c>
      <c r="S36" s="4">
        <f t="shared" si="0"/>
        <v>0</v>
      </c>
      <c r="T36" s="4">
        <f t="shared" si="0"/>
        <v>0</v>
      </c>
      <c r="U36" s="4">
        <f t="shared" si="0"/>
        <v>0</v>
      </c>
      <c r="V36" s="373">
        <f t="shared" si="0"/>
        <v>0</v>
      </c>
      <c r="W36" s="447"/>
      <c r="X36" s="451"/>
      <c r="Y36" s="453"/>
    </row>
    <row r="37" spans="2:36" s="6" customFormat="1" ht="14.25" customHeight="1" thickBot="1" x14ac:dyDescent="0.3">
      <c r="B37" s="47"/>
      <c r="C37" s="2"/>
      <c r="D37" s="2"/>
      <c r="E37" s="5"/>
      <c r="F37" s="5"/>
      <c r="G37" s="5"/>
      <c r="H37" s="5"/>
      <c r="I37" s="5"/>
      <c r="J37" s="5"/>
      <c r="K37" s="5"/>
      <c r="L37" s="5"/>
      <c r="M37" s="3"/>
      <c r="N37" s="3"/>
      <c r="O37" s="7"/>
      <c r="P37" s="3"/>
      <c r="Q37" s="3"/>
      <c r="R37" s="3"/>
      <c r="S37" s="48"/>
      <c r="T37" s="48"/>
      <c r="U37" s="1"/>
      <c r="V37" s="5"/>
      <c r="W37" s="5"/>
      <c r="X37" s="5"/>
      <c r="Y37" s="7"/>
      <c r="Z37" s="5"/>
      <c r="AA37" s="1"/>
      <c r="AB37" s="5"/>
      <c r="AC37" s="5"/>
      <c r="AD37" s="5"/>
      <c r="AI37" s="461"/>
      <c r="AJ37" s="461"/>
    </row>
    <row r="38" spans="2:36" s="6" customFormat="1" ht="25.5" customHeight="1" thickBot="1" x14ac:dyDescent="0.3">
      <c r="B38" s="47"/>
      <c r="C38" s="529" t="s">
        <v>50</v>
      </c>
      <c r="D38" s="530"/>
      <c r="E38" s="530"/>
      <c r="F38" s="530"/>
      <c r="G38" s="531"/>
      <c r="H38" s="270">
        <f>C47+I44</f>
        <v>0</v>
      </c>
      <c r="I38" s="5"/>
      <c r="J38" s="5"/>
      <c r="K38" s="5"/>
      <c r="L38" s="5"/>
      <c r="M38" s="3"/>
      <c r="N38" s="3"/>
      <c r="O38" s="7"/>
      <c r="P38" s="5"/>
      <c r="Q38" s="5"/>
      <c r="R38" s="5"/>
      <c r="S38" s="5"/>
      <c r="T38" s="5"/>
      <c r="U38" s="5"/>
      <c r="V38" s="5"/>
      <c r="W38" s="5"/>
      <c r="X38" s="5"/>
      <c r="Y38" s="7"/>
      <c r="Z38" s="5"/>
      <c r="AA38" s="1"/>
      <c r="AB38" s="5"/>
      <c r="AC38" s="5"/>
      <c r="AD38" s="5"/>
      <c r="AI38" s="461"/>
      <c r="AJ38" s="461"/>
    </row>
    <row r="39" spans="2:36" s="11" customFormat="1" ht="57" customHeight="1" thickBot="1" x14ac:dyDescent="0.3">
      <c r="C39" s="573" t="s">
        <v>51</v>
      </c>
      <c r="D39" s="574"/>
      <c r="E39" s="574"/>
      <c r="F39" s="575"/>
      <c r="G39" s="502" t="s">
        <v>52</v>
      </c>
      <c r="H39" s="503"/>
      <c r="I39" s="504"/>
      <c r="S39" s="526" t="s">
        <v>46</v>
      </c>
      <c r="T39" s="527"/>
      <c r="U39" s="527"/>
      <c r="V39" s="527"/>
      <c r="W39" s="528"/>
      <c r="X39" s="1"/>
      <c r="Z39" s="473" t="s">
        <v>47</v>
      </c>
      <c r="AA39" s="474"/>
      <c r="AB39" s="474"/>
      <c r="AC39" s="475"/>
      <c r="AI39" s="423"/>
      <c r="AJ39" s="423"/>
    </row>
    <row r="40" spans="2:36" ht="18" customHeight="1" x14ac:dyDescent="0.25">
      <c r="C40" s="582"/>
      <c r="D40" s="583"/>
      <c r="E40" s="583"/>
      <c r="F40" s="584"/>
      <c r="G40" s="564" t="s">
        <v>43</v>
      </c>
      <c r="H40" s="565"/>
      <c r="I40" s="568"/>
      <c r="S40" s="476" t="s">
        <v>42</v>
      </c>
      <c r="T40" s="477"/>
      <c r="U40" s="477"/>
      <c r="V40" s="477"/>
      <c r="W40" s="364"/>
      <c r="Z40" s="478" t="s">
        <v>20</v>
      </c>
      <c r="AA40" s="479"/>
      <c r="AB40" s="480"/>
      <c r="AC40" s="484" t="s">
        <v>28</v>
      </c>
    </row>
    <row r="41" spans="2:36" ht="15.75" customHeight="1" x14ac:dyDescent="0.25">
      <c r="C41" s="582"/>
      <c r="D41" s="583"/>
      <c r="E41" s="583"/>
      <c r="F41" s="584"/>
      <c r="G41" s="566"/>
      <c r="H41" s="567"/>
      <c r="I41" s="568"/>
      <c r="S41" s="469" t="s">
        <v>12</v>
      </c>
      <c r="T41" s="470"/>
      <c r="U41" s="470"/>
      <c r="V41" s="470"/>
      <c r="W41" s="365"/>
      <c r="Z41" s="481"/>
      <c r="AA41" s="482"/>
      <c r="AB41" s="483"/>
      <c r="AC41" s="485"/>
    </row>
    <row r="42" spans="2:36" ht="18" customHeight="1" x14ac:dyDescent="0.25">
      <c r="C42" s="582"/>
      <c r="D42" s="583"/>
      <c r="E42" s="583"/>
      <c r="F42" s="584"/>
      <c r="G42" s="564" t="s">
        <v>49</v>
      </c>
      <c r="H42" s="565"/>
      <c r="I42" s="568"/>
      <c r="S42" s="469" t="s">
        <v>13</v>
      </c>
      <c r="T42" s="470"/>
      <c r="U42" s="470"/>
      <c r="V42" s="470"/>
      <c r="W42" s="366"/>
      <c r="Z42" s="466"/>
      <c r="AA42" s="467"/>
      <c r="AB42" s="468"/>
      <c r="AC42" s="58"/>
    </row>
    <row r="43" spans="2:36" ht="15.75" customHeight="1" x14ac:dyDescent="0.25">
      <c r="C43" s="582"/>
      <c r="D43" s="583"/>
      <c r="E43" s="583"/>
      <c r="F43" s="584"/>
      <c r="G43" s="566"/>
      <c r="H43" s="567"/>
      <c r="I43" s="568"/>
      <c r="S43" s="469" t="s">
        <v>14</v>
      </c>
      <c r="T43" s="470"/>
      <c r="U43" s="470"/>
      <c r="V43" s="470"/>
      <c r="W43" s="366"/>
      <c r="Z43" s="466"/>
      <c r="AA43" s="467"/>
      <c r="AB43" s="468"/>
      <c r="AC43" s="58"/>
    </row>
    <row r="44" spans="2:36" ht="14.25" customHeight="1" thickBot="1" x14ac:dyDescent="0.3">
      <c r="C44" s="582"/>
      <c r="D44" s="583"/>
      <c r="E44" s="583"/>
      <c r="F44" s="584"/>
      <c r="G44" s="267" t="s">
        <v>38</v>
      </c>
      <c r="H44" s="268"/>
      <c r="I44" s="50">
        <f>I40+I42</f>
        <v>0</v>
      </c>
      <c r="S44" s="471" t="s">
        <v>48</v>
      </c>
      <c r="T44" s="472"/>
      <c r="U44" s="472"/>
      <c r="V44" s="472"/>
      <c r="W44" s="367">
        <f>W40+W41+W42+W43</f>
        <v>0</v>
      </c>
      <c r="Z44" s="466"/>
      <c r="AA44" s="467"/>
      <c r="AB44" s="468"/>
      <c r="AC44" s="58"/>
    </row>
    <row r="45" spans="2:36" ht="14.25" customHeight="1" thickBot="1" x14ac:dyDescent="0.3">
      <c r="C45" s="582"/>
      <c r="D45" s="583"/>
      <c r="E45" s="583"/>
      <c r="F45" s="584"/>
      <c r="Z45" s="464" t="s">
        <v>38</v>
      </c>
      <c r="AA45" s="465"/>
      <c r="AB45" s="465"/>
      <c r="AC45" s="50">
        <f>SUM(AC42:AC44)</f>
        <v>0</v>
      </c>
    </row>
    <row r="46" spans="2:36" ht="14.25" customHeight="1" x14ac:dyDescent="0.25">
      <c r="C46" s="582"/>
      <c r="D46" s="583"/>
      <c r="E46" s="583"/>
      <c r="F46" s="584"/>
      <c r="G46" s="569" t="s">
        <v>32</v>
      </c>
      <c r="H46" s="585"/>
      <c r="I46" s="570"/>
      <c r="W46" s="6"/>
      <c r="X46" s="6"/>
    </row>
    <row r="47" spans="2:36" ht="14.25" customHeight="1" thickBot="1" x14ac:dyDescent="0.3">
      <c r="C47" s="576">
        <f>C40+C41+C42+C43+C44+C45+C46</f>
        <v>0</v>
      </c>
      <c r="D47" s="577"/>
      <c r="E47" s="577"/>
      <c r="F47" s="578"/>
      <c r="G47" s="579" t="s">
        <v>18</v>
      </c>
      <c r="H47" s="580"/>
      <c r="I47" s="581"/>
      <c r="W47" s="6"/>
      <c r="X47" s="6"/>
    </row>
    <row r="48" spans="2:36" ht="14.25" customHeight="1" thickBot="1" x14ac:dyDescent="0.3">
      <c r="G48" s="51" t="s">
        <v>16</v>
      </c>
      <c r="H48" s="269"/>
      <c r="W48" s="6"/>
      <c r="X48" s="6"/>
    </row>
    <row r="49" spans="7:24" ht="17.25" customHeight="1" thickBot="1" x14ac:dyDescent="0.3">
      <c r="G49" s="51" t="s">
        <v>213</v>
      </c>
      <c r="H49" s="59"/>
      <c r="W49" s="6"/>
      <c r="X49" s="6"/>
    </row>
    <row r="50" spans="7:24" ht="15" customHeight="1" x14ac:dyDescent="0.25">
      <c r="G50" s="569" t="s">
        <v>31</v>
      </c>
      <c r="H50" s="570"/>
      <c r="W50" s="6"/>
      <c r="X50" s="6"/>
    </row>
    <row r="51" spans="7:24" ht="15" customHeight="1" thickBot="1" x14ac:dyDescent="0.3">
      <c r="G51" s="571"/>
      <c r="H51" s="572"/>
      <c r="W51" s="6"/>
      <c r="X51" s="6"/>
    </row>
    <row r="52" spans="7:24" x14ac:dyDescent="0.25">
      <c r="G52" s="52" t="s">
        <v>11</v>
      </c>
      <c r="H52" s="52" t="s">
        <v>10</v>
      </c>
      <c r="W52" s="6"/>
      <c r="X52" s="6"/>
    </row>
    <row r="53" spans="7:24" ht="15.75" thickBot="1" x14ac:dyDescent="0.3">
      <c r="G53" s="53"/>
      <c r="H53" s="53"/>
      <c r="W53" s="6"/>
      <c r="X53" s="6"/>
    </row>
    <row r="54" spans="7:24" x14ac:dyDescent="0.25">
      <c r="G54" s="60"/>
      <c r="H54" s="63"/>
    </row>
    <row r="55" spans="7:24" x14ac:dyDescent="0.25">
      <c r="G55" s="61"/>
      <c r="H55" s="54"/>
    </row>
    <row r="56" spans="7:24" ht="15" customHeight="1" x14ac:dyDescent="0.25">
      <c r="G56" s="62"/>
      <c r="H56" s="55"/>
    </row>
    <row r="57" spans="7:24" x14ac:dyDescent="0.25">
      <c r="G57" s="61"/>
      <c r="H57" s="54"/>
    </row>
    <row r="58" spans="7:24" ht="15" customHeight="1" x14ac:dyDescent="0.25">
      <c r="G58" s="62"/>
      <c r="H58" s="55"/>
    </row>
    <row r="59" spans="7:24" x14ac:dyDescent="0.25">
      <c r="G59" s="61"/>
      <c r="H59" s="54"/>
    </row>
    <row r="60" spans="7:24" ht="15.75" customHeight="1" thickBot="1" x14ac:dyDescent="0.3">
      <c r="G60" s="62"/>
      <c r="H60" s="55"/>
    </row>
    <row r="61" spans="7:24" ht="26.25" customHeight="1" thickBot="1" x14ac:dyDescent="0.3">
      <c r="G61" s="4">
        <f>SUM(G54:G60)</f>
        <v>0</v>
      </c>
      <c r="H61" s="49">
        <f>SUM(H54:H60)</f>
        <v>0</v>
      </c>
    </row>
  </sheetData>
  <sheetProtection algorithmName="SHA-512" hashValue="hlD6HrQwlecfwdDQ4OZTaZfatuWqM6GuJc74Mj8Sk7deotFdvlZjDzo3sFLFsEM5pNErD+ag+ujlolkZTGeLyA==" saltValue="snlh2Ak6ElHzmJ2ALGs+hA==" spinCount="100000" sheet="1" objects="1" scenarios="1"/>
  <mergeCells count="75">
    <mergeCell ref="C2:E3"/>
    <mergeCell ref="F2:F5"/>
    <mergeCell ref="C1:L1"/>
    <mergeCell ref="G2:J3"/>
    <mergeCell ref="K2:K5"/>
    <mergeCell ref="L2:L5"/>
    <mergeCell ref="I4:J4"/>
    <mergeCell ref="B4:B5"/>
    <mergeCell ref="C4:C5"/>
    <mergeCell ref="D4:D5"/>
    <mergeCell ref="E4:E5"/>
    <mergeCell ref="G4:H4"/>
    <mergeCell ref="C41:F41"/>
    <mergeCell ref="C39:F39"/>
    <mergeCell ref="C40:F40"/>
    <mergeCell ref="C38:G38"/>
    <mergeCell ref="G39:I39"/>
    <mergeCell ref="G40:H41"/>
    <mergeCell ref="I40:I41"/>
    <mergeCell ref="C47:F47"/>
    <mergeCell ref="C45:F45"/>
    <mergeCell ref="C46:F46"/>
    <mergeCell ref="C44:F44"/>
    <mergeCell ref="C42:F42"/>
    <mergeCell ref="C43:F43"/>
    <mergeCell ref="Z9:AA9"/>
    <mergeCell ref="Z10:AA10"/>
    <mergeCell ref="G46:I46"/>
    <mergeCell ref="G47:I47"/>
    <mergeCell ref="Z17:AB17"/>
    <mergeCell ref="Z18:AB18"/>
    <mergeCell ref="Z21:AC21"/>
    <mergeCell ref="Z22:AB22"/>
    <mergeCell ref="Z23:AB23"/>
    <mergeCell ref="Z24:AB24"/>
    <mergeCell ref="Z25:AB25"/>
    <mergeCell ref="Z26:AB26"/>
    <mergeCell ref="Z39:AC39"/>
    <mergeCell ref="Z40:AB41"/>
    <mergeCell ref="Z44:AB44"/>
    <mergeCell ref="Z45:AB45"/>
    <mergeCell ref="G50:H51"/>
    <mergeCell ref="G42:H43"/>
    <mergeCell ref="I42:I43"/>
    <mergeCell ref="S1:U1"/>
    <mergeCell ref="M2:R3"/>
    <mergeCell ref="S2:V3"/>
    <mergeCell ref="T4:T5"/>
    <mergeCell ref="U4:U5"/>
    <mergeCell ref="V4:V5"/>
    <mergeCell ref="S4:S5"/>
    <mergeCell ref="S39:W39"/>
    <mergeCell ref="S44:V44"/>
    <mergeCell ref="S40:V40"/>
    <mergeCell ref="Z5:AB6"/>
    <mergeCell ref="AD5:AG5"/>
    <mergeCell ref="AD6:AE6"/>
    <mergeCell ref="AF6:AG6"/>
    <mergeCell ref="Z7:AA7"/>
    <mergeCell ref="AE7:AE8"/>
    <mergeCell ref="AF7:AF8"/>
    <mergeCell ref="AG7:AG8"/>
    <mergeCell ref="Z8:AA8"/>
    <mergeCell ref="AD7:AD8"/>
    <mergeCell ref="AD10:AF10"/>
    <mergeCell ref="Z13:AC13"/>
    <mergeCell ref="Z14:AB14"/>
    <mergeCell ref="Z15:AB15"/>
    <mergeCell ref="Z16:AB16"/>
    <mergeCell ref="AC40:AC41"/>
    <mergeCell ref="S41:V41"/>
    <mergeCell ref="S42:V42"/>
    <mergeCell ref="Z42:AB42"/>
    <mergeCell ref="S43:V43"/>
    <mergeCell ref="Z43:AB43"/>
  </mergeCells>
  <pageMargins left="0.7" right="0.7" top="0.75" bottom="0.75" header="0.3" footer="0.3"/>
  <pageSetup paperSize="9" scale="64" fitToHeight="0" orientation="landscape"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D32B8A76-4830-4FFA-83E9-C73F41CEBF0F}">
          <x14:formula1>
            <xm:f>Llistes!$D$11:$D$19</xm:f>
          </x14:formula1>
          <xm:sqref>X6:X35</xm:sqref>
        </x14:dataValidation>
        <x14:dataValidation type="list" allowBlank="1" showInputMessage="1" showErrorMessage="1" xr:uid="{06928B9E-DB7F-4B79-A75F-EB141FB58DB9}">
          <x14:formula1>
            <xm:f>'Usos Activitats Pròpies'!$G$1:$AA$1</xm:f>
          </x14:formula1>
          <xm:sqref>Y6:Y36</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pageSetUpPr fitToPage="1"/>
  </sheetPr>
  <dimension ref="B1:AJ61"/>
  <sheetViews>
    <sheetView zoomScale="80" zoomScaleNormal="80" zoomScalePageLayoutView="85" workbookViewId="0">
      <selection activeCell="C6" sqref="C6"/>
    </sheetView>
  </sheetViews>
  <sheetFormatPr baseColWidth="10" defaultColWidth="7.5703125" defaultRowHeight="15" x14ac:dyDescent="0.25"/>
  <cols>
    <col min="1" max="1" width="1.7109375" style="1" customWidth="1"/>
    <col min="2" max="2" width="7.5703125" style="11"/>
    <col min="3" max="10" width="7.5703125" style="1"/>
    <col min="11" max="11" width="6.7109375" style="1" customWidth="1"/>
    <col min="12" max="12" width="6.140625" style="1" customWidth="1"/>
    <col min="13" max="22" width="7.5703125" style="1"/>
    <col min="23" max="23" width="9.5703125" style="1" customWidth="1"/>
    <col min="24" max="24" width="10.28515625" style="1" customWidth="1"/>
    <col min="25" max="25" width="12" style="1" customWidth="1"/>
    <col min="26" max="28" width="7.5703125" style="1"/>
    <col min="29" max="29" width="9.85546875" style="1" bestFit="1" customWidth="1"/>
    <col min="30" max="34" width="7.5703125" style="1"/>
    <col min="35" max="35" width="20.5703125" style="197" customWidth="1"/>
    <col min="36" max="36" width="22.28515625" style="197" customWidth="1"/>
    <col min="37" max="16384" width="7.5703125" style="1"/>
  </cols>
  <sheetData>
    <row r="1" spans="2:33" ht="26.25" customHeight="1" thickBot="1" x14ac:dyDescent="0.3">
      <c r="B1" s="12" t="str">
        <f>MensualSumatori!A1</f>
        <v>Gener</v>
      </c>
      <c r="C1" s="532" t="s">
        <v>45</v>
      </c>
      <c r="D1" s="533"/>
      <c r="E1" s="533"/>
      <c r="F1" s="533"/>
      <c r="G1" s="533"/>
      <c r="H1" s="533"/>
      <c r="I1" s="533"/>
      <c r="J1" s="533"/>
      <c r="K1" s="533"/>
      <c r="L1" s="534"/>
      <c r="S1" s="505" t="s">
        <v>190</v>
      </c>
      <c r="T1" s="506"/>
      <c r="U1" s="507"/>
      <c r="V1" s="279"/>
    </row>
    <row r="2" spans="2:33" ht="14.25" customHeight="1" x14ac:dyDescent="0.25">
      <c r="B2" s="12">
        <v>23</v>
      </c>
      <c r="C2" s="535" t="s">
        <v>1</v>
      </c>
      <c r="D2" s="536"/>
      <c r="E2" s="536"/>
      <c r="F2" s="592" t="s">
        <v>2</v>
      </c>
      <c r="G2" s="535" t="s">
        <v>24</v>
      </c>
      <c r="H2" s="536"/>
      <c r="I2" s="536"/>
      <c r="J2" s="537"/>
      <c r="K2" s="541" t="s">
        <v>169</v>
      </c>
      <c r="L2" s="541" t="s">
        <v>170</v>
      </c>
      <c r="M2" s="508" t="s">
        <v>0</v>
      </c>
      <c r="N2" s="509"/>
      <c r="O2" s="509"/>
      <c r="P2" s="509"/>
      <c r="Q2" s="509"/>
      <c r="R2" s="510"/>
      <c r="S2" s="514" t="s">
        <v>29</v>
      </c>
      <c r="T2" s="515"/>
      <c r="U2" s="515"/>
      <c r="V2" s="516"/>
      <c r="W2" s="274"/>
      <c r="X2" s="274"/>
    </row>
    <row r="3" spans="2:33" ht="14.25" customHeight="1" thickBot="1" x14ac:dyDescent="0.3">
      <c r="C3" s="538"/>
      <c r="D3" s="539"/>
      <c r="E3" s="539"/>
      <c r="F3" s="593"/>
      <c r="G3" s="538"/>
      <c r="H3" s="539"/>
      <c r="I3" s="539"/>
      <c r="J3" s="540"/>
      <c r="K3" s="542"/>
      <c r="L3" s="542"/>
      <c r="M3" s="511"/>
      <c r="N3" s="512"/>
      <c r="O3" s="512"/>
      <c r="P3" s="512"/>
      <c r="Q3" s="512"/>
      <c r="R3" s="513"/>
      <c r="S3" s="517"/>
      <c r="T3" s="518"/>
      <c r="U3" s="518"/>
      <c r="V3" s="519"/>
      <c r="W3" s="274"/>
      <c r="X3" s="274"/>
    </row>
    <row r="4" spans="2:33" ht="30.75" customHeight="1" thickBot="1" x14ac:dyDescent="0.3">
      <c r="B4" s="586" t="s">
        <v>17</v>
      </c>
      <c r="C4" s="588" t="s">
        <v>3</v>
      </c>
      <c r="D4" s="588" t="s">
        <v>4</v>
      </c>
      <c r="E4" s="590" t="s">
        <v>5</v>
      </c>
      <c r="F4" s="593"/>
      <c r="G4" s="544" t="s">
        <v>25</v>
      </c>
      <c r="H4" s="545"/>
      <c r="I4" s="544" t="s">
        <v>5</v>
      </c>
      <c r="J4" s="545"/>
      <c r="K4" s="542"/>
      <c r="L4" s="542"/>
      <c r="M4" s="44" t="s">
        <v>186</v>
      </c>
      <c r="N4" s="44" t="s">
        <v>187</v>
      </c>
      <c r="O4" s="45" t="s">
        <v>22</v>
      </c>
      <c r="P4" s="46" t="s">
        <v>23</v>
      </c>
      <c r="Q4" s="45" t="s">
        <v>188</v>
      </c>
      <c r="R4" s="46" t="s">
        <v>189</v>
      </c>
      <c r="S4" s="524" t="s">
        <v>6</v>
      </c>
      <c r="T4" s="520" t="s">
        <v>7</v>
      </c>
      <c r="U4" s="520" t="s">
        <v>8</v>
      </c>
      <c r="V4" s="522" t="s">
        <v>9</v>
      </c>
      <c r="W4" s="274"/>
      <c r="X4" s="274"/>
    </row>
    <row r="5" spans="2:33" ht="36.75" customHeight="1" thickBot="1" x14ac:dyDescent="0.3">
      <c r="B5" s="587"/>
      <c r="C5" s="589"/>
      <c r="D5" s="589"/>
      <c r="E5" s="591"/>
      <c r="F5" s="594"/>
      <c r="G5" s="265" t="s">
        <v>21</v>
      </c>
      <c r="H5" s="272" t="s">
        <v>26</v>
      </c>
      <c r="I5" s="266" t="s">
        <v>21</v>
      </c>
      <c r="J5" s="271" t="s">
        <v>26</v>
      </c>
      <c r="K5" s="543"/>
      <c r="L5" s="543"/>
      <c r="M5" s="20" t="s">
        <v>15</v>
      </c>
      <c r="N5" s="164" t="s">
        <v>15</v>
      </c>
      <c r="O5" s="21" t="s">
        <v>15</v>
      </c>
      <c r="P5" s="21" t="s">
        <v>15</v>
      </c>
      <c r="Q5" s="21" t="s">
        <v>15</v>
      </c>
      <c r="R5" s="21" t="s">
        <v>15</v>
      </c>
      <c r="S5" s="525"/>
      <c r="T5" s="521"/>
      <c r="U5" s="521"/>
      <c r="V5" s="523"/>
      <c r="W5" s="278" t="s">
        <v>225</v>
      </c>
      <c r="X5" s="462" t="s">
        <v>222</v>
      </c>
      <c r="Y5" s="463" t="s">
        <v>250</v>
      </c>
      <c r="Z5" s="515" t="s">
        <v>44</v>
      </c>
      <c r="AA5" s="515"/>
      <c r="AB5" s="516"/>
      <c r="AD5" s="557" t="s">
        <v>184</v>
      </c>
      <c r="AE5" s="558"/>
      <c r="AF5" s="558"/>
      <c r="AG5" s="559"/>
    </row>
    <row r="6" spans="2:33" ht="14.25" customHeight="1" thickBot="1" x14ac:dyDescent="0.3">
      <c r="B6" s="188">
        <v>1</v>
      </c>
      <c r="C6" s="179"/>
      <c r="D6" s="180"/>
      <c r="E6" s="165"/>
      <c r="F6" s="416"/>
      <c r="G6" s="412"/>
      <c r="H6" s="166"/>
      <c r="I6" s="166"/>
      <c r="J6" s="166"/>
      <c r="K6" s="167"/>
      <c r="L6" s="170"/>
      <c r="M6" s="167"/>
      <c r="N6" s="168"/>
      <c r="O6" s="168"/>
      <c r="P6" s="168"/>
      <c r="Q6" s="168"/>
      <c r="R6" s="170"/>
      <c r="S6" s="181"/>
      <c r="T6" s="168"/>
      <c r="U6" s="169"/>
      <c r="V6" s="169"/>
      <c r="W6" s="446"/>
      <c r="X6" s="448"/>
      <c r="Y6" s="452"/>
      <c r="Z6" s="555"/>
      <c r="AA6" s="555"/>
      <c r="AB6" s="556"/>
      <c r="AD6" s="544" t="s">
        <v>25</v>
      </c>
      <c r="AE6" s="545"/>
      <c r="AF6" s="544" t="s">
        <v>5</v>
      </c>
      <c r="AG6" s="545"/>
    </row>
    <row r="7" spans="2:33" ht="14.25" customHeight="1" x14ac:dyDescent="0.25">
      <c r="B7" s="189">
        <v>2</v>
      </c>
      <c r="C7" s="182"/>
      <c r="D7" s="174"/>
      <c r="E7" s="171"/>
      <c r="F7" s="417"/>
      <c r="G7" s="413"/>
      <c r="H7" s="173"/>
      <c r="I7" s="173"/>
      <c r="J7" s="173"/>
      <c r="K7" s="172"/>
      <c r="L7" s="173"/>
      <c r="M7" s="172"/>
      <c r="N7" s="174"/>
      <c r="O7" s="174"/>
      <c r="P7" s="174"/>
      <c r="Q7" s="174"/>
      <c r="R7" s="173"/>
      <c r="S7" s="182"/>
      <c r="T7" s="174"/>
      <c r="U7" s="171"/>
      <c r="V7" s="171"/>
      <c r="W7" s="417"/>
      <c r="X7" s="449"/>
      <c r="Y7" s="454"/>
      <c r="Z7" s="486" t="s">
        <v>6</v>
      </c>
      <c r="AA7" s="487"/>
      <c r="AB7" s="56"/>
      <c r="AD7" s="493" t="s">
        <v>21</v>
      </c>
      <c r="AE7" s="560" t="s">
        <v>26</v>
      </c>
      <c r="AF7" s="493" t="s">
        <v>21</v>
      </c>
      <c r="AG7" s="560" t="s">
        <v>26</v>
      </c>
    </row>
    <row r="8" spans="2:33" ht="14.25" customHeight="1" thickBot="1" x14ac:dyDescent="0.3">
      <c r="B8" s="190">
        <v>3</v>
      </c>
      <c r="C8" s="183"/>
      <c r="D8" s="178"/>
      <c r="E8" s="175"/>
      <c r="F8" s="418"/>
      <c r="G8" s="414"/>
      <c r="H8" s="177"/>
      <c r="I8" s="177"/>
      <c r="J8" s="177"/>
      <c r="K8" s="176"/>
      <c r="L8" s="177"/>
      <c r="M8" s="176"/>
      <c r="N8" s="178"/>
      <c r="O8" s="178"/>
      <c r="P8" s="178"/>
      <c r="Q8" s="178"/>
      <c r="R8" s="177"/>
      <c r="S8" s="183"/>
      <c r="T8" s="178"/>
      <c r="U8" s="175"/>
      <c r="V8" s="175"/>
      <c r="W8" s="418"/>
      <c r="X8" s="450"/>
      <c r="Y8" s="452"/>
      <c r="Z8" s="562" t="s">
        <v>7</v>
      </c>
      <c r="AA8" s="563"/>
      <c r="AB8" s="56"/>
      <c r="AD8" s="494"/>
      <c r="AE8" s="561"/>
      <c r="AF8" s="494"/>
      <c r="AG8" s="561"/>
    </row>
    <row r="9" spans="2:33" ht="14.25" customHeight="1" thickBot="1" x14ac:dyDescent="0.3">
      <c r="B9" s="189">
        <v>4</v>
      </c>
      <c r="C9" s="182"/>
      <c r="D9" s="174"/>
      <c r="E9" s="171"/>
      <c r="F9" s="417"/>
      <c r="G9" s="413"/>
      <c r="H9" s="173"/>
      <c r="I9" s="173"/>
      <c r="J9" s="173"/>
      <c r="K9" s="172"/>
      <c r="L9" s="173"/>
      <c r="M9" s="172"/>
      <c r="N9" s="174"/>
      <c r="O9" s="174"/>
      <c r="P9" s="174"/>
      <c r="Q9" s="174"/>
      <c r="R9" s="173"/>
      <c r="S9" s="182"/>
      <c r="T9" s="174"/>
      <c r="U9" s="171"/>
      <c r="V9" s="171"/>
      <c r="W9" s="417"/>
      <c r="X9" s="449"/>
      <c r="Y9" s="454"/>
      <c r="Z9" s="486" t="s">
        <v>8</v>
      </c>
      <c r="AA9" s="487"/>
      <c r="AB9" s="56"/>
      <c r="AD9" s="273">
        <f>COUNTIFS(G6:G35,"&gt;4")</f>
        <v>0</v>
      </c>
      <c r="AE9" s="273">
        <f>COUNTIFS(H6:H35,"&gt;4")</f>
        <v>0</v>
      </c>
      <c r="AF9" s="273">
        <f>COUNTIFS(I6:I35,"&gt;4")</f>
        <v>0</v>
      </c>
      <c r="AG9" s="273">
        <f>COUNTIFS(J6:J35,"&gt;4")</f>
        <v>0</v>
      </c>
    </row>
    <row r="10" spans="2:33" ht="14.25" customHeight="1" thickBot="1" x14ac:dyDescent="0.3">
      <c r="B10" s="190">
        <v>5</v>
      </c>
      <c r="C10" s="183"/>
      <c r="D10" s="178"/>
      <c r="E10" s="175"/>
      <c r="F10" s="418"/>
      <c r="G10" s="414"/>
      <c r="H10" s="177"/>
      <c r="I10" s="177"/>
      <c r="J10" s="177"/>
      <c r="K10" s="176"/>
      <c r="L10" s="177"/>
      <c r="M10" s="176"/>
      <c r="N10" s="178"/>
      <c r="O10" s="178"/>
      <c r="P10" s="178"/>
      <c r="Q10" s="178"/>
      <c r="R10" s="177"/>
      <c r="S10" s="183"/>
      <c r="T10" s="178"/>
      <c r="U10" s="175"/>
      <c r="V10" s="175"/>
      <c r="W10" s="418"/>
      <c r="X10" s="450"/>
      <c r="Y10" s="452"/>
      <c r="Z10" s="488" t="s">
        <v>9</v>
      </c>
      <c r="AA10" s="489"/>
      <c r="AB10" s="57"/>
      <c r="AD10" s="490" t="s">
        <v>185</v>
      </c>
      <c r="AE10" s="491"/>
      <c r="AF10" s="492"/>
      <c r="AG10" s="273">
        <f>AD9+AE9+AF9+AG9</f>
        <v>0</v>
      </c>
    </row>
    <row r="11" spans="2:33" ht="14.25" customHeight="1" x14ac:dyDescent="0.25">
      <c r="B11" s="189">
        <v>6</v>
      </c>
      <c r="C11" s="182"/>
      <c r="D11" s="174"/>
      <c r="E11" s="171"/>
      <c r="F11" s="417"/>
      <c r="G11" s="413"/>
      <c r="H11" s="173"/>
      <c r="I11" s="173"/>
      <c r="J11" s="173"/>
      <c r="K11" s="172"/>
      <c r="L11" s="173"/>
      <c r="M11" s="172"/>
      <c r="N11" s="174"/>
      <c r="O11" s="174"/>
      <c r="P11" s="174"/>
      <c r="Q11" s="174"/>
      <c r="R11" s="173"/>
      <c r="S11" s="182"/>
      <c r="T11" s="174"/>
      <c r="U11" s="171"/>
      <c r="V11" s="171"/>
      <c r="W11" s="417"/>
      <c r="X11" s="449"/>
      <c r="Y11" s="454"/>
    </row>
    <row r="12" spans="2:33" ht="14.25" customHeight="1" thickBot="1" x14ac:dyDescent="0.3">
      <c r="B12" s="190">
        <v>7</v>
      </c>
      <c r="C12" s="183"/>
      <c r="D12" s="178"/>
      <c r="E12" s="175"/>
      <c r="F12" s="418"/>
      <c r="G12" s="414"/>
      <c r="H12" s="177"/>
      <c r="I12" s="177"/>
      <c r="J12" s="177"/>
      <c r="K12" s="176"/>
      <c r="L12" s="177"/>
      <c r="M12" s="176"/>
      <c r="N12" s="178"/>
      <c r="O12" s="178"/>
      <c r="P12" s="178"/>
      <c r="Q12" s="178"/>
      <c r="R12" s="177"/>
      <c r="S12" s="183"/>
      <c r="T12" s="178"/>
      <c r="U12" s="175"/>
      <c r="V12" s="175"/>
      <c r="W12" s="418"/>
      <c r="X12" s="450"/>
      <c r="Y12" s="452"/>
    </row>
    <row r="13" spans="2:33" ht="14.25" customHeight="1" x14ac:dyDescent="0.25">
      <c r="B13" s="189">
        <v>8</v>
      </c>
      <c r="C13" s="182"/>
      <c r="D13" s="174"/>
      <c r="E13" s="171"/>
      <c r="F13" s="417"/>
      <c r="G13" s="413"/>
      <c r="H13" s="173"/>
      <c r="I13" s="173"/>
      <c r="J13" s="173"/>
      <c r="K13" s="172"/>
      <c r="L13" s="173"/>
      <c r="M13" s="172"/>
      <c r="N13" s="174"/>
      <c r="O13" s="174"/>
      <c r="P13" s="174"/>
      <c r="Q13" s="174"/>
      <c r="R13" s="173"/>
      <c r="S13" s="182"/>
      <c r="T13" s="174"/>
      <c r="U13" s="171"/>
      <c r="V13" s="171"/>
      <c r="W13" s="417"/>
      <c r="X13" s="449"/>
      <c r="Y13" s="454"/>
      <c r="Z13" s="549" t="s">
        <v>128</v>
      </c>
      <c r="AA13" s="550"/>
      <c r="AB13" s="550"/>
      <c r="AC13" s="551"/>
    </row>
    <row r="14" spans="2:33" ht="14.25" customHeight="1" x14ac:dyDescent="0.25">
      <c r="B14" s="190">
        <v>9</v>
      </c>
      <c r="C14" s="183"/>
      <c r="D14" s="178"/>
      <c r="E14" s="175"/>
      <c r="F14" s="418"/>
      <c r="G14" s="414"/>
      <c r="H14" s="177"/>
      <c r="I14" s="177"/>
      <c r="J14" s="177"/>
      <c r="K14" s="176"/>
      <c r="L14" s="177"/>
      <c r="M14" s="176"/>
      <c r="N14" s="178"/>
      <c r="O14" s="178"/>
      <c r="P14" s="178"/>
      <c r="Q14" s="178"/>
      <c r="R14" s="177"/>
      <c r="S14" s="183"/>
      <c r="T14" s="178"/>
      <c r="U14" s="175"/>
      <c r="V14" s="175"/>
      <c r="W14" s="418"/>
      <c r="X14" s="450"/>
      <c r="Y14" s="452"/>
      <c r="Z14" s="552" t="s">
        <v>129</v>
      </c>
      <c r="AA14" s="553"/>
      <c r="AB14" s="553"/>
      <c r="AC14" s="163">
        <f>C36+D36+E36+F36+G36+H36+I36+J36</f>
        <v>0</v>
      </c>
    </row>
    <row r="15" spans="2:33" ht="14.25" customHeight="1" x14ac:dyDescent="0.25">
      <c r="B15" s="189">
        <v>10</v>
      </c>
      <c r="C15" s="182"/>
      <c r="D15" s="174"/>
      <c r="E15" s="171"/>
      <c r="F15" s="417"/>
      <c r="G15" s="413"/>
      <c r="H15" s="173"/>
      <c r="I15" s="173"/>
      <c r="J15" s="173"/>
      <c r="K15" s="172"/>
      <c r="L15" s="173"/>
      <c r="M15" s="172"/>
      <c r="N15" s="174"/>
      <c r="O15" s="174"/>
      <c r="P15" s="174"/>
      <c r="Q15" s="174"/>
      <c r="R15" s="173"/>
      <c r="S15" s="182"/>
      <c r="T15" s="174"/>
      <c r="U15" s="171"/>
      <c r="V15" s="171"/>
      <c r="W15" s="417"/>
      <c r="X15" s="449"/>
      <c r="Y15" s="454"/>
      <c r="Z15" s="552" t="s">
        <v>130</v>
      </c>
      <c r="AA15" s="553"/>
      <c r="AB15" s="553"/>
      <c r="AC15" s="163">
        <f>H38</f>
        <v>0</v>
      </c>
    </row>
    <row r="16" spans="2:33" ht="14.25" customHeight="1" x14ac:dyDescent="0.25">
      <c r="B16" s="190">
        <v>11</v>
      </c>
      <c r="C16" s="183"/>
      <c r="D16" s="178"/>
      <c r="E16" s="175"/>
      <c r="F16" s="418"/>
      <c r="G16" s="414"/>
      <c r="H16" s="177"/>
      <c r="I16" s="177"/>
      <c r="J16" s="177"/>
      <c r="K16" s="176"/>
      <c r="L16" s="177"/>
      <c r="M16" s="176"/>
      <c r="N16" s="178"/>
      <c r="O16" s="178"/>
      <c r="P16" s="178"/>
      <c r="Q16" s="178"/>
      <c r="R16" s="177"/>
      <c r="S16" s="183"/>
      <c r="T16" s="178"/>
      <c r="U16" s="175"/>
      <c r="V16" s="175"/>
      <c r="W16" s="418"/>
      <c r="X16" s="450"/>
      <c r="Y16" s="452"/>
      <c r="Z16" s="552" t="s">
        <v>99</v>
      </c>
      <c r="AA16" s="553"/>
      <c r="AB16" s="553"/>
      <c r="AC16" s="163">
        <f>W44</f>
        <v>0</v>
      </c>
    </row>
    <row r="17" spans="2:29" ht="14.25" customHeight="1" x14ac:dyDescent="0.25">
      <c r="B17" s="189">
        <v>12</v>
      </c>
      <c r="C17" s="182"/>
      <c r="D17" s="174"/>
      <c r="E17" s="171"/>
      <c r="F17" s="417"/>
      <c r="G17" s="413"/>
      <c r="H17" s="173"/>
      <c r="I17" s="173"/>
      <c r="J17" s="173"/>
      <c r="K17" s="172"/>
      <c r="L17" s="173"/>
      <c r="M17" s="172"/>
      <c r="N17" s="174"/>
      <c r="O17" s="174"/>
      <c r="P17" s="174"/>
      <c r="Q17" s="174"/>
      <c r="R17" s="173"/>
      <c r="S17" s="182"/>
      <c r="T17" s="174"/>
      <c r="U17" s="171"/>
      <c r="V17" s="171"/>
      <c r="W17" s="417"/>
      <c r="X17" s="449"/>
      <c r="Y17" s="454"/>
      <c r="Z17" s="554" t="s">
        <v>192</v>
      </c>
      <c r="AA17" s="554"/>
      <c r="AB17" s="552"/>
      <c r="AC17" s="163">
        <f>AC45</f>
        <v>0</v>
      </c>
    </row>
    <row r="18" spans="2:29" ht="14.25" customHeight="1" thickBot="1" x14ac:dyDescent="0.3">
      <c r="B18" s="190">
        <v>13</v>
      </c>
      <c r="C18" s="183"/>
      <c r="D18" s="178"/>
      <c r="E18" s="175"/>
      <c r="F18" s="418"/>
      <c r="G18" s="414"/>
      <c r="H18" s="177"/>
      <c r="I18" s="177"/>
      <c r="J18" s="177"/>
      <c r="K18" s="176"/>
      <c r="L18" s="177"/>
      <c r="M18" s="176"/>
      <c r="N18" s="178"/>
      <c r="O18" s="178"/>
      <c r="P18" s="178"/>
      <c r="Q18" s="178"/>
      <c r="R18" s="177"/>
      <c r="S18" s="183"/>
      <c r="T18" s="178"/>
      <c r="U18" s="175"/>
      <c r="V18" s="175"/>
      <c r="W18" s="418"/>
      <c r="X18" s="450"/>
      <c r="Y18" s="452"/>
      <c r="Z18" s="497" t="s">
        <v>48</v>
      </c>
      <c r="AA18" s="498"/>
      <c r="AB18" s="498"/>
      <c r="AC18" s="162">
        <f>AC14+AC15+AC16+AC17</f>
        <v>0</v>
      </c>
    </row>
    <row r="19" spans="2:29" ht="14.25" customHeight="1" x14ac:dyDescent="0.25">
      <c r="B19" s="189">
        <v>14</v>
      </c>
      <c r="C19" s="182"/>
      <c r="D19" s="174"/>
      <c r="E19" s="171"/>
      <c r="F19" s="417"/>
      <c r="G19" s="413"/>
      <c r="H19" s="173"/>
      <c r="I19" s="173"/>
      <c r="J19" s="173"/>
      <c r="K19" s="172"/>
      <c r="L19" s="173"/>
      <c r="M19" s="172"/>
      <c r="N19" s="174"/>
      <c r="O19" s="174"/>
      <c r="P19" s="174"/>
      <c r="Q19" s="174"/>
      <c r="R19" s="173"/>
      <c r="S19" s="182"/>
      <c r="T19" s="174"/>
      <c r="U19" s="171"/>
      <c r="V19" s="171"/>
      <c r="W19" s="417"/>
      <c r="X19" s="449"/>
      <c r="Y19" s="454"/>
    </row>
    <row r="20" spans="2:29" ht="14.25" customHeight="1" thickBot="1" x14ac:dyDescent="0.3">
      <c r="B20" s="190">
        <v>15</v>
      </c>
      <c r="C20" s="183"/>
      <c r="D20" s="178"/>
      <c r="E20" s="175"/>
      <c r="F20" s="418"/>
      <c r="G20" s="414"/>
      <c r="H20" s="177"/>
      <c r="I20" s="177"/>
      <c r="J20" s="177"/>
      <c r="K20" s="176"/>
      <c r="L20" s="177"/>
      <c r="M20" s="176"/>
      <c r="N20" s="178"/>
      <c r="O20" s="178"/>
      <c r="P20" s="178"/>
      <c r="Q20" s="178"/>
      <c r="R20" s="177"/>
      <c r="S20" s="183"/>
      <c r="T20" s="178"/>
      <c r="U20" s="175"/>
      <c r="V20" s="175"/>
      <c r="W20" s="418"/>
      <c r="X20" s="450"/>
      <c r="Y20" s="452"/>
    </row>
    <row r="21" spans="2:29" ht="14.25" customHeight="1" x14ac:dyDescent="0.25">
      <c r="B21" s="189">
        <v>16</v>
      </c>
      <c r="C21" s="182"/>
      <c r="D21" s="174"/>
      <c r="E21" s="171"/>
      <c r="F21" s="417"/>
      <c r="G21" s="413"/>
      <c r="H21" s="173"/>
      <c r="I21" s="173"/>
      <c r="J21" s="173"/>
      <c r="K21" s="172"/>
      <c r="L21" s="173"/>
      <c r="M21" s="172"/>
      <c r="N21" s="174"/>
      <c r="O21" s="174"/>
      <c r="P21" s="174"/>
      <c r="Q21" s="174"/>
      <c r="R21" s="173"/>
      <c r="S21" s="182"/>
      <c r="T21" s="174"/>
      <c r="U21" s="171"/>
      <c r="V21" s="171"/>
      <c r="W21" s="417"/>
      <c r="X21" s="449"/>
      <c r="Y21" s="454"/>
      <c r="Z21" s="499" t="s">
        <v>131</v>
      </c>
      <c r="AA21" s="500"/>
      <c r="AB21" s="500"/>
      <c r="AC21" s="501"/>
    </row>
    <row r="22" spans="2:29" ht="14.25" customHeight="1" x14ac:dyDescent="0.25">
      <c r="B22" s="190">
        <v>17</v>
      </c>
      <c r="C22" s="183"/>
      <c r="D22" s="178"/>
      <c r="E22" s="175"/>
      <c r="F22" s="418"/>
      <c r="G22" s="414"/>
      <c r="H22" s="177"/>
      <c r="I22" s="177"/>
      <c r="J22" s="177"/>
      <c r="K22" s="176"/>
      <c r="L22" s="177"/>
      <c r="M22" s="176"/>
      <c r="N22" s="178"/>
      <c r="O22" s="178"/>
      <c r="P22" s="178"/>
      <c r="Q22" s="178"/>
      <c r="R22" s="177"/>
      <c r="S22" s="183"/>
      <c r="T22" s="178"/>
      <c r="U22" s="175"/>
      <c r="V22" s="175"/>
      <c r="W22" s="418"/>
      <c r="X22" s="450"/>
      <c r="Y22" s="452"/>
      <c r="Z22" s="495" t="s">
        <v>133</v>
      </c>
      <c r="AA22" s="496"/>
      <c r="AB22" s="496"/>
      <c r="AC22" s="163">
        <f>M36+N36+O36+P36+Q36+R36</f>
        <v>0</v>
      </c>
    </row>
    <row r="23" spans="2:29" ht="14.25" customHeight="1" x14ac:dyDescent="0.25">
      <c r="B23" s="189">
        <v>18</v>
      </c>
      <c r="C23" s="182"/>
      <c r="D23" s="174"/>
      <c r="E23" s="171"/>
      <c r="F23" s="417"/>
      <c r="G23" s="413"/>
      <c r="H23" s="173"/>
      <c r="I23" s="173"/>
      <c r="J23" s="173"/>
      <c r="K23" s="172"/>
      <c r="L23" s="173"/>
      <c r="M23" s="172"/>
      <c r="N23" s="174"/>
      <c r="O23" s="174"/>
      <c r="P23" s="174"/>
      <c r="Q23" s="174"/>
      <c r="R23" s="173"/>
      <c r="S23" s="182"/>
      <c r="T23" s="174"/>
      <c r="U23" s="171"/>
      <c r="V23" s="171"/>
      <c r="W23" s="417"/>
      <c r="X23" s="449"/>
      <c r="Y23" s="454"/>
      <c r="Z23" s="495" t="s">
        <v>132</v>
      </c>
      <c r="AA23" s="496"/>
      <c r="AB23" s="496"/>
      <c r="AC23" s="163">
        <f>S36+T36+U36+V36</f>
        <v>0</v>
      </c>
    </row>
    <row r="24" spans="2:29" ht="14.25" customHeight="1" x14ac:dyDescent="0.25">
      <c r="B24" s="190">
        <v>19</v>
      </c>
      <c r="C24" s="183"/>
      <c r="D24" s="178"/>
      <c r="E24" s="175"/>
      <c r="F24" s="418"/>
      <c r="G24" s="414"/>
      <c r="H24" s="177"/>
      <c r="I24" s="177"/>
      <c r="J24" s="177"/>
      <c r="K24" s="176"/>
      <c r="L24" s="177"/>
      <c r="M24" s="176"/>
      <c r="N24" s="178"/>
      <c r="O24" s="178"/>
      <c r="P24" s="178"/>
      <c r="Q24" s="178"/>
      <c r="R24" s="177"/>
      <c r="S24" s="183"/>
      <c r="T24" s="178"/>
      <c r="U24" s="175"/>
      <c r="V24" s="175"/>
      <c r="W24" s="418"/>
      <c r="X24" s="450"/>
      <c r="Y24" s="452"/>
      <c r="Z24" s="546" t="s">
        <v>134</v>
      </c>
      <c r="AA24" s="546"/>
      <c r="AB24" s="495"/>
      <c r="AC24" s="163">
        <f>G61+H61</f>
        <v>0</v>
      </c>
    </row>
    <row r="25" spans="2:29" ht="14.25" customHeight="1" x14ac:dyDescent="0.25">
      <c r="B25" s="189">
        <v>20</v>
      </c>
      <c r="C25" s="182"/>
      <c r="D25" s="174"/>
      <c r="E25" s="171"/>
      <c r="F25" s="417"/>
      <c r="G25" s="413"/>
      <c r="H25" s="173"/>
      <c r="I25" s="173"/>
      <c r="J25" s="173"/>
      <c r="K25" s="172"/>
      <c r="L25" s="173"/>
      <c r="M25" s="172"/>
      <c r="N25" s="174"/>
      <c r="O25" s="174"/>
      <c r="P25" s="174"/>
      <c r="Q25" s="174"/>
      <c r="R25" s="173"/>
      <c r="S25" s="182"/>
      <c r="T25" s="174"/>
      <c r="U25" s="171"/>
      <c r="V25" s="171"/>
      <c r="W25" s="417"/>
      <c r="X25" s="449"/>
      <c r="Y25" s="454"/>
      <c r="Z25" s="546" t="s">
        <v>135</v>
      </c>
      <c r="AA25" s="546"/>
      <c r="AB25" s="495"/>
      <c r="AC25" s="163">
        <f>W44</f>
        <v>0</v>
      </c>
    </row>
    <row r="26" spans="2:29" ht="14.25" customHeight="1" thickBot="1" x14ac:dyDescent="0.3">
      <c r="B26" s="190">
        <v>21</v>
      </c>
      <c r="C26" s="183"/>
      <c r="D26" s="178"/>
      <c r="E26" s="175"/>
      <c r="F26" s="418"/>
      <c r="G26" s="414"/>
      <c r="H26" s="177"/>
      <c r="I26" s="177"/>
      <c r="J26" s="177"/>
      <c r="K26" s="176"/>
      <c r="L26" s="177"/>
      <c r="M26" s="176"/>
      <c r="N26" s="178"/>
      <c r="O26" s="178"/>
      <c r="P26" s="178"/>
      <c r="Q26" s="178"/>
      <c r="R26" s="177"/>
      <c r="S26" s="183"/>
      <c r="T26" s="178"/>
      <c r="U26" s="175"/>
      <c r="V26" s="175"/>
      <c r="W26" s="418"/>
      <c r="X26" s="450"/>
      <c r="Y26" s="452"/>
      <c r="Z26" s="547" t="s">
        <v>48</v>
      </c>
      <c r="AA26" s="548"/>
      <c r="AB26" s="548"/>
      <c r="AC26" s="162">
        <f>AC22+AC23+AC24+AC25</f>
        <v>0</v>
      </c>
    </row>
    <row r="27" spans="2:29" ht="14.25" customHeight="1" x14ac:dyDescent="0.25">
      <c r="B27" s="189">
        <v>22</v>
      </c>
      <c r="C27" s="182"/>
      <c r="D27" s="174"/>
      <c r="E27" s="171"/>
      <c r="F27" s="417"/>
      <c r="G27" s="413"/>
      <c r="H27" s="173"/>
      <c r="I27" s="173"/>
      <c r="J27" s="173"/>
      <c r="K27" s="172"/>
      <c r="L27" s="173"/>
      <c r="M27" s="172"/>
      <c r="N27" s="174"/>
      <c r="O27" s="174"/>
      <c r="P27" s="174"/>
      <c r="Q27" s="174"/>
      <c r="R27" s="173"/>
      <c r="S27" s="182"/>
      <c r="T27" s="174"/>
      <c r="U27" s="171"/>
      <c r="V27" s="171"/>
      <c r="W27" s="417"/>
      <c r="X27" s="449"/>
      <c r="Y27" s="454"/>
    </row>
    <row r="28" spans="2:29" ht="14.25" customHeight="1" x14ac:dyDescent="0.25">
      <c r="B28" s="190">
        <v>23</v>
      </c>
      <c r="C28" s="183"/>
      <c r="D28" s="178"/>
      <c r="E28" s="175"/>
      <c r="F28" s="418"/>
      <c r="G28" s="414"/>
      <c r="H28" s="177"/>
      <c r="I28" s="177"/>
      <c r="J28" s="177"/>
      <c r="K28" s="176"/>
      <c r="L28" s="177"/>
      <c r="M28" s="176"/>
      <c r="N28" s="178"/>
      <c r="O28" s="178"/>
      <c r="P28" s="178"/>
      <c r="Q28" s="178"/>
      <c r="R28" s="177"/>
      <c r="S28" s="183"/>
      <c r="T28" s="178"/>
      <c r="U28" s="175"/>
      <c r="V28" s="175"/>
      <c r="W28" s="418"/>
      <c r="X28" s="450"/>
      <c r="Y28" s="452"/>
    </row>
    <row r="29" spans="2:29" ht="14.25" customHeight="1" x14ac:dyDescent="0.25">
      <c r="B29" s="189">
        <v>24</v>
      </c>
      <c r="C29" s="368"/>
      <c r="D29" s="369"/>
      <c r="E29" s="370"/>
      <c r="F29" s="419"/>
      <c r="G29" s="415"/>
      <c r="H29" s="371"/>
      <c r="I29" s="371"/>
      <c r="J29" s="371"/>
      <c r="K29" s="372"/>
      <c r="L29" s="371"/>
      <c r="M29" s="372"/>
      <c r="N29" s="369"/>
      <c r="O29" s="369"/>
      <c r="P29" s="369"/>
      <c r="Q29" s="369"/>
      <c r="R29" s="371"/>
      <c r="S29" s="182"/>
      <c r="T29" s="174"/>
      <c r="U29" s="171"/>
      <c r="V29" s="171"/>
      <c r="W29" s="417"/>
      <c r="X29" s="449"/>
      <c r="Y29" s="454"/>
    </row>
    <row r="30" spans="2:29" ht="14.25" customHeight="1" x14ac:dyDescent="0.25">
      <c r="B30" s="190">
        <v>25</v>
      </c>
      <c r="C30" s="183"/>
      <c r="D30" s="178"/>
      <c r="E30" s="175"/>
      <c r="F30" s="418"/>
      <c r="G30" s="414"/>
      <c r="H30" s="177"/>
      <c r="I30" s="177"/>
      <c r="J30" s="177"/>
      <c r="K30" s="176"/>
      <c r="L30" s="177"/>
      <c r="M30" s="176"/>
      <c r="N30" s="178"/>
      <c r="O30" s="178"/>
      <c r="P30" s="178"/>
      <c r="Q30" s="178"/>
      <c r="R30" s="177"/>
      <c r="S30" s="183"/>
      <c r="T30" s="178"/>
      <c r="U30" s="175"/>
      <c r="V30" s="175"/>
      <c r="W30" s="418"/>
      <c r="X30" s="450"/>
      <c r="Y30" s="452"/>
    </row>
    <row r="31" spans="2:29" ht="14.25" customHeight="1" x14ac:dyDescent="0.25">
      <c r="B31" s="189">
        <v>26</v>
      </c>
      <c r="C31" s="368"/>
      <c r="D31" s="369"/>
      <c r="E31" s="370"/>
      <c r="F31" s="419"/>
      <c r="G31" s="415"/>
      <c r="H31" s="371"/>
      <c r="I31" s="371"/>
      <c r="J31" s="371"/>
      <c r="K31" s="372"/>
      <c r="L31" s="371"/>
      <c r="M31" s="372"/>
      <c r="N31" s="369"/>
      <c r="O31" s="369"/>
      <c r="P31" s="369"/>
      <c r="Q31" s="369"/>
      <c r="R31" s="371"/>
      <c r="S31" s="182"/>
      <c r="T31" s="174"/>
      <c r="U31" s="171"/>
      <c r="V31" s="171"/>
      <c r="W31" s="417"/>
      <c r="X31" s="449"/>
      <c r="Y31" s="454"/>
    </row>
    <row r="32" spans="2:29" ht="14.25" customHeight="1" x14ac:dyDescent="0.25">
      <c r="B32" s="190">
        <v>27</v>
      </c>
      <c r="C32" s="183"/>
      <c r="D32" s="178"/>
      <c r="E32" s="175"/>
      <c r="F32" s="418"/>
      <c r="G32" s="414"/>
      <c r="H32" s="177"/>
      <c r="I32" s="177"/>
      <c r="J32" s="177"/>
      <c r="K32" s="176"/>
      <c r="L32" s="177"/>
      <c r="M32" s="176"/>
      <c r="N32" s="178"/>
      <c r="O32" s="178"/>
      <c r="P32" s="178"/>
      <c r="Q32" s="178"/>
      <c r="R32" s="177"/>
      <c r="S32" s="183"/>
      <c r="T32" s="178"/>
      <c r="U32" s="175"/>
      <c r="V32" s="175"/>
      <c r="W32" s="418"/>
      <c r="X32" s="450"/>
      <c r="Y32" s="452"/>
    </row>
    <row r="33" spans="2:36" ht="14.25" customHeight="1" x14ac:dyDescent="0.25">
      <c r="B33" s="189">
        <v>28</v>
      </c>
      <c r="C33" s="368"/>
      <c r="D33" s="369"/>
      <c r="E33" s="370"/>
      <c r="F33" s="419"/>
      <c r="G33" s="415"/>
      <c r="H33" s="371"/>
      <c r="I33" s="371"/>
      <c r="J33" s="371"/>
      <c r="K33" s="372"/>
      <c r="L33" s="371"/>
      <c r="M33" s="372"/>
      <c r="N33" s="369"/>
      <c r="O33" s="369"/>
      <c r="P33" s="369"/>
      <c r="Q33" s="369"/>
      <c r="R33" s="371"/>
      <c r="S33" s="182"/>
      <c r="T33" s="174"/>
      <c r="U33" s="171"/>
      <c r="V33" s="171"/>
      <c r="W33" s="417"/>
      <c r="X33" s="449"/>
      <c r="Y33" s="454"/>
    </row>
    <row r="34" spans="2:36" ht="14.25" customHeight="1" x14ac:dyDescent="0.25">
      <c r="B34" s="190">
        <v>29</v>
      </c>
      <c r="C34" s="183"/>
      <c r="D34" s="178"/>
      <c r="E34" s="175"/>
      <c r="F34" s="418"/>
      <c r="G34" s="414"/>
      <c r="H34" s="177"/>
      <c r="I34" s="177"/>
      <c r="J34" s="177"/>
      <c r="K34" s="176"/>
      <c r="L34" s="177"/>
      <c r="M34" s="176"/>
      <c r="N34" s="178"/>
      <c r="O34" s="178"/>
      <c r="P34" s="178"/>
      <c r="Q34" s="178"/>
      <c r="R34" s="177"/>
      <c r="S34" s="183"/>
      <c r="T34" s="178"/>
      <c r="U34" s="175"/>
      <c r="V34" s="175"/>
      <c r="W34" s="418"/>
      <c r="X34" s="450"/>
      <c r="Y34" s="452"/>
    </row>
    <row r="35" spans="2:36" ht="14.25" customHeight="1" thickBot="1" x14ac:dyDescent="0.3">
      <c r="B35" s="374">
        <v>30</v>
      </c>
      <c r="C35" s="368"/>
      <c r="D35" s="369"/>
      <c r="E35" s="370"/>
      <c r="F35" s="420"/>
      <c r="G35" s="415"/>
      <c r="H35" s="371"/>
      <c r="I35" s="371"/>
      <c r="J35" s="371"/>
      <c r="K35" s="372"/>
      <c r="L35" s="371"/>
      <c r="M35" s="372"/>
      <c r="N35" s="369"/>
      <c r="O35" s="369"/>
      <c r="P35" s="369"/>
      <c r="Q35" s="369"/>
      <c r="R35" s="371"/>
      <c r="S35" s="182"/>
      <c r="T35" s="174"/>
      <c r="U35" s="171"/>
      <c r="V35" s="171"/>
      <c r="W35" s="417"/>
      <c r="X35" s="449"/>
      <c r="Y35" s="454"/>
    </row>
    <row r="36" spans="2:36" ht="14.25" customHeight="1" thickBot="1" x14ac:dyDescent="0.3">
      <c r="C36" s="4">
        <f t="shared" ref="C36:V36" si="0">SUM(C6:C35)</f>
        <v>0</v>
      </c>
      <c r="D36" s="4">
        <f t="shared" si="0"/>
        <v>0</v>
      </c>
      <c r="E36" s="49">
        <f t="shared" si="0"/>
        <v>0</v>
      </c>
      <c r="F36" s="4">
        <f t="shared" si="0"/>
        <v>0</v>
      </c>
      <c r="G36" s="4">
        <f t="shared" si="0"/>
        <v>0</v>
      </c>
      <c r="H36" s="4">
        <f t="shared" si="0"/>
        <v>0</v>
      </c>
      <c r="I36" s="4">
        <f t="shared" si="0"/>
        <v>0</v>
      </c>
      <c r="J36" s="49">
        <f t="shared" si="0"/>
        <v>0</v>
      </c>
      <c r="K36" s="4">
        <f t="shared" si="0"/>
        <v>0</v>
      </c>
      <c r="L36" s="234">
        <f t="shared" si="0"/>
        <v>0</v>
      </c>
      <c r="M36" s="4">
        <f t="shared" si="0"/>
        <v>0</v>
      </c>
      <c r="N36" s="4">
        <f t="shared" si="0"/>
        <v>0</v>
      </c>
      <c r="O36" s="4">
        <f t="shared" si="0"/>
        <v>0</v>
      </c>
      <c r="P36" s="4">
        <f t="shared" si="0"/>
        <v>0</v>
      </c>
      <c r="Q36" s="4">
        <f t="shared" si="0"/>
        <v>0</v>
      </c>
      <c r="R36" s="4">
        <f t="shared" si="0"/>
        <v>0</v>
      </c>
      <c r="S36" s="4">
        <f t="shared" si="0"/>
        <v>0</v>
      </c>
      <c r="T36" s="4">
        <f t="shared" si="0"/>
        <v>0</v>
      </c>
      <c r="U36" s="4">
        <f t="shared" si="0"/>
        <v>0</v>
      </c>
      <c r="V36" s="373">
        <f t="shared" si="0"/>
        <v>0</v>
      </c>
      <c r="W36" s="447"/>
      <c r="X36" s="451"/>
      <c r="Y36" s="453"/>
    </row>
    <row r="37" spans="2:36" s="6" customFormat="1" ht="14.25" customHeight="1" thickBot="1" x14ac:dyDescent="0.3">
      <c r="B37" s="47"/>
      <c r="C37" s="2"/>
      <c r="D37" s="2"/>
      <c r="E37" s="5"/>
      <c r="F37" s="5"/>
      <c r="G37" s="5"/>
      <c r="H37" s="5"/>
      <c r="I37" s="5"/>
      <c r="J37" s="5"/>
      <c r="K37" s="5"/>
      <c r="L37" s="5"/>
      <c r="M37" s="3"/>
      <c r="N37" s="3"/>
      <c r="O37" s="7"/>
      <c r="P37" s="3"/>
      <c r="Q37" s="3"/>
      <c r="R37" s="3"/>
      <c r="S37" s="48"/>
      <c r="T37" s="48"/>
      <c r="U37" s="1"/>
      <c r="V37" s="5"/>
      <c r="W37" s="5"/>
      <c r="X37" s="5"/>
      <c r="Y37" s="7"/>
      <c r="Z37" s="5"/>
      <c r="AA37" s="1"/>
      <c r="AB37" s="5"/>
      <c r="AC37" s="5"/>
      <c r="AD37" s="5"/>
      <c r="AI37" s="461"/>
      <c r="AJ37" s="461"/>
    </row>
    <row r="38" spans="2:36" s="6" customFormat="1" ht="25.5" customHeight="1" thickBot="1" x14ac:dyDescent="0.3">
      <c r="B38" s="47"/>
      <c r="C38" s="529" t="s">
        <v>50</v>
      </c>
      <c r="D38" s="530"/>
      <c r="E38" s="530"/>
      <c r="F38" s="530"/>
      <c r="G38" s="531"/>
      <c r="H38" s="270">
        <f>C47+I44</f>
        <v>0</v>
      </c>
      <c r="I38" s="5"/>
      <c r="J38" s="5"/>
      <c r="K38" s="5"/>
      <c r="L38" s="5"/>
      <c r="M38" s="3"/>
      <c r="N38" s="3"/>
      <c r="O38" s="7"/>
      <c r="P38" s="5"/>
      <c r="Q38" s="5"/>
      <c r="R38" s="5"/>
      <c r="S38" s="5"/>
      <c r="T38" s="5"/>
      <c r="U38" s="5"/>
      <c r="V38" s="5"/>
      <c r="W38" s="5"/>
      <c r="X38" s="5"/>
      <c r="Y38" s="7"/>
      <c r="Z38" s="5"/>
      <c r="AA38" s="1"/>
      <c r="AB38" s="5"/>
      <c r="AC38" s="5"/>
      <c r="AD38" s="5"/>
      <c r="AI38" s="461"/>
      <c r="AJ38" s="461"/>
    </row>
    <row r="39" spans="2:36" s="11" customFormat="1" ht="57" customHeight="1" thickBot="1" x14ac:dyDescent="0.3">
      <c r="C39" s="573" t="s">
        <v>51</v>
      </c>
      <c r="D39" s="574"/>
      <c r="E39" s="574"/>
      <c r="F39" s="575"/>
      <c r="G39" s="502" t="s">
        <v>52</v>
      </c>
      <c r="H39" s="503"/>
      <c r="I39" s="504"/>
      <c r="S39" s="526" t="s">
        <v>46</v>
      </c>
      <c r="T39" s="527"/>
      <c r="U39" s="527"/>
      <c r="V39" s="527"/>
      <c r="W39" s="528"/>
      <c r="X39" s="1"/>
      <c r="Z39" s="473" t="s">
        <v>47</v>
      </c>
      <c r="AA39" s="474"/>
      <c r="AB39" s="474"/>
      <c r="AC39" s="475"/>
      <c r="AI39" s="423"/>
      <c r="AJ39" s="423"/>
    </row>
    <row r="40" spans="2:36" ht="18" customHeight="1" x14ac:dyDescent="0.25">
      <c r="C40" s="582"/>
      <c r="D40" s="583"/>
      <c r="E40" s="583"/>
      <c r="F40" s="584"/>
      <c r="G40" s="564" t="s">
        <v>43</v>
      </c>
      <c r="H40" s="565"/>
      <c r="I40" s="568"/>
      <c r="S40" s="476" t="s">
        <v>42</v>
      </c>
      <c r="T40" s="477"/>
      <c r="U40" s="477"/>
      <c r="V40" s="477"/>
      <c r="W40" s="364"/>
      <c r="Z40" s="478" t="s">
        <v>20</v>
      </c>
      <c r="AA40" s="479"/>
      <c r="AB40" s="480"/>
      <c r="AC40" s="484" t="s">
        <v>28</v>
      </c>
    </row>
    <row r="41" spans="2:36" ht="15.75" customHeight="1" x14ac:dyDescent="0.25">
      <c r="C41" s="582"/>
      <c r="D41" s="583"/>
      <c r="E41" s="583"/>
      <c r="F41" s="584"/>
      <c r="G41" s="566"/>
      <c r="H41" s="567"/>
      <c r="I41" s="568"/>
      <c r="S41" s="469" t="s">
        <v>12</v>
      </c>
      <c r="T41" s="470"/>
      <c r="U41" s="470"/>
      <c r="V41" s="470"/>
      <c r="W41" s="365"/>
      <c r="Z41" s="481"/>
      <c r="AA41" s="482"/>
      <c r="AB41" s="483"/>
      <c r="AC41" s="485"/>
    </row>
    <row r="42" spans="2:36" ht="18" customHeight="1" x14ac:dyDescent="0.25">
      <c r="C42" s="582"/>
      <c r="D42" s="583"/>
      <c r="E42" s="583"/>
      <c r="F42" s="584"/>
      <c r="G42" s="564" t="s">
        <v>49</v>
      </c>
      <c r="H42" s="565"/>
      <c r="I42" s="568"/>
      <c r="S42" s="469" t="s">
        <v>13</v>
      </c>
      <c r="T42" s="470"/>
      <c r="U42" s="470"/>
      <c r="V42" s="470"/>
      <c r="W42" s="366"/>
      <c r="Z42" s="466"/>
      <c r="AA42" s="467"/>
      <c r="AB42" s="468"/>
      <c r="AC42" s="58"/>
    </row>
    <row r="43" spans="2:36" ht="15.75" customHeight="1" x14ac:dyDescent="0.25">
      <c r="C43" s="582"/>
      <c r="D43" s="583"/>
      <c r="E43" s="583"/>
      <c r="F43" s="584"/>
      <c r="G43" s="566"/>
      <c r="H43" s="567"/>
      <c r="I43" s="568"/>
      <c r="S43" s="469" t="s">
        <v>14</v>
      </c>
      <c r="T43" s="470"/>
      <c r="U43" s="470"/>
      <c r="V43" s="470"/>
      <c r="W43" s="366"/>
      <c r="Z43" s="466"/>
      <c r="AA43" s="467"/>
      <c r="AB43" s="468"/>
      <c r="AC43" s="58"/>
    </row>
    <row r="44" spans="2:36" ht="14.25" customHeight="1" thickBot="1" x14ac:dyDescent="0.3">
      <c r="C44" s="582"/>
      <c r="D44" s="583"/>
      <c r="E44" s="583"/>
      <c r="F44" s="584"/>
      <c r="G44" s="267" t="s">
        <v>38</v>
      </c>
      <c r="H44" s="268"/>
      <c r="I44" s="50">
        <f>I40+I42</f>
        <v>0</v>
      </c>
      <c r="S44" s="471" t="s">
        <v>48</v>
      </c>
      <c r="T44" s="472"/>
      <c r="U44" s="472"/>
      <c r="V44" s="472"/>
      <c r="W44" s="367">
        <f>W40+W41+W42+W43</f>
        <v>0</v>
      </c>
      <c r="Z44" s="466"/>
      <c r="AA44" s="467"/>
      <c r="AB44" s="468"/>
      <c r="AC44" s="58"/>
    </row>
    <row r="45" spans="2:36" ht="14.25" customHeight="1" thickBot="1" x14ac:dyDescent="0.3">
      <c r="C45" s="582"/>
      <c r="D45" s="583"/>
      <c r="E45" s="583"/>
      <c r="F45" s="584"/>
      <c r="Z45" s="464" t="s">
        <v>38</v>
      </c>
      <c r="AA45" s="465"/>
      <c r="AB45" s="465"/>
      <c r="AC45" s="50">
        <f>SUM(AC42:AC44)</f>
        <v>0</v>
      </c>
    </row>
    <row r="46" spans="2:36" ht="14.25" customHeight="1" x14ac:dyDescent="0.25">
      <c r="C46" s="582"/>
      <c r="D46" s="583"/>
      <c r="E46" s="583"/>
      <c r="F46" s="584"/>
      <c r="G46" s="569" t="s">
        <v>32</v>
      </c>
      <c r="H46" s="585"/>
      <c r="I46" s="570"/>
      <c r="W46" s="6"/>
      <c r="X46" s="6"/>
    </row>
    <row r="47" spans="2:36" ht="14.25" customHeight="1" thickBot="1" x14ac:dyDescent="0.3">
      <c r="C47" s="576">
        <f>C40+C41+C42+C43+C44+C45+C46</f>
        <v>0</v>
      </c>
      <c r="D47" s="577"/>
      <c r="E47" s="577"/>
      <c r="F47" s="578"/>
      <c r="G47" s="579" t="s">
        <v>18</v>
      </c>
      <c r="H47" s="580"/>
      <c r="I47" s="581"/>
      <c r="W47" s="6"/>
      <c r="X47" s="6"/>
    </row>
    <row r="48" spans="2:36" ht="14.25" customHeight="1" thickBot="1" x14ac:dyDescent="0.3">
      <c r="G48" s="51" t="s">
        <v>16</v>
      </c>
      <c r="H48" s="269"/>
      <c r="W48" s="6"/>
      <c r="X48" s="6"/>
    </row>
    <row r="49" spans="7:24" ht="17.25" customHeight="1" thickBot="1" x14ac:dyDescent="0.3">
      <c r="G49" s="51" t="s">
        <v>213</v>
      </c>
      <c r="H49" s="59"/>
      <c r="W49" s="6"/>
      <c r="X49" s="6"/>
    </row>
    <row r="50" spans="7:24" ht="15" customHeight="1" x14ac:dyDescent="0.25">
      <c r="G50" s="569" t="s">
        <v>31</v>
      </c>
      <c r="H50" s="570"/>
      <c r="W50" s="6"/>
      <c r="X50" s="6"/>
    </row>
    <row r="51" spans="7:24" ht="15" customHeight="1" thickBot="1" x14ac:dyDescent="0.3">
      <c r="G51" s="571"/>
      <c r="H51" s="572"/>
      <c r="W51" s="6"/>
      <c r="X51" s="6"/>
    </row>
    <row r="52" spans="7:24" x14ac:dyDescent="0.25">
      <c r="G52" s="52" t="s">
        <v>11</v>
      </c>
      <c r="H52" s="52" t="s">
        <v>10</v>
      </c>
      <c r="W52" s="6"/>
      <c r="X52" s="6"/>
    </row>
    <row r="53" spans="7:24" ht="15.75" thickBot="1" x14ac:dyDescent="0.3">
      <c r="G53" s="53"/>
      <c r="H53" s="53"/>
      <c r="W53" s="6"/>
      <c r="X53" s="6"/>
    </row>
    <row r="54" spans="7:24" x14ac:dyDescent="0.25">
      <c r="G54" s="60"/>
      <c r="H54" s="63"/>
    </row>
    <row r="55" spans="7:24" x14ac:dyDescent="0.25">
      <c r="G55" s="61"/>
      <c r="H55" s="54"/>
    </row>
    <row r="56" spans="7:24" ht="15" customHeight="1" x14ac:dyDescent="0.25">
      <c r="G56" s="62"/>
      <c r="H56" s="55"/>
    </row>
    <row r="57" spans="7:24" x14ac:dyDescent="0.25">
      <c r="G57" s="61"/>
      <c r="H57" s="54"/>
    </row>
    <row r="58" spans="7:24" ht="15" customHeight="1" x14ac:dyDescent="0.25">
      <c r="G58" s="62"/>
      <c r="H58" s="55"/>
    </row>
    <row r="59" spans="7:24" x14ac:dyDescent="0.25">
      <c r="G59" s="61"/>
      <c r="H59" s="54"/>
    </row>
    <row r="60" spans="7:24" ht="15.75" customHeight="1" thickBot="1" x14ac:dyDescent="0.3">
      <c r="G60" s="62"/>
      <c r="H60" s="55"/>
    </row>
    <row r="61" spans="7:24" ht="26.25" customHeight="1" thickBot="1" x14ac:dyDescent="0.3">
      <c r="G61" s="4">
        <f>SUM(G54:G60)</f>
        <v>0</v>
      </c>
      <c r="H61" s="49">
        <f>SUM(H54:H60)</f>
        <v>0</v>
      </c>
    </row>
  </sheetData>
  <sheetProtection algorithmName="SHA-512" hashValue="2hMpOdrR2R1kORxcyrv235NB5cS7xS/NIb6BCEDsigHKCKwhEjoDorgbv9ZlDMHfZ3srjmm3GBpLb/5nbRWMgg==" saltValue="D6L61hfjSzjDHV6uRbzerw==" spinCount="100000" sheet="1" objects="1" scenarios="1"/>
  <mergeCells count="75">
    <mergeCell ref="C2:E3"/>
    <mergeCell ref="F2:F5"/>
    <mergeCell ref="C1:L1"/>
    <mergeCell ref="G2:J3"/>
    <mergeCell ref="K2:K5"/>
    <mergeCell ref="L2:L5"/>
    <mergeCell ref="I4:J4"/>
    <mergeCell ref="B4:B5"/>
    <mergeCell ref="C4:C5"/>
    <mergeCell ref="D4:D5"/>
    <mergeCell ref="E4:E5"/>
    <mergeCell ref="G4:H4"/>
    <mergeCell ref="C41:F41"/>
    <mergeCell ref="C39:F39"/>
    <mergeCell ref="C40:F40"/>
    <mergeCell ref="C38:G38"/>
    <mergeCell ref="G39:I39"/>
    <mergeCell ref="G40:H41"/>
    <mergeCell ref="I40:I41"/>
    <mergeCell ref="C47:F47"/>
    <mergeCell ref="C45:F45"/>
    <mergeCell ref="C46:F46"/>
    <mergeCell ref="C44:F44"/>
    <mergeCell ref="C42:F42"/>
    <mergeCell ref="C43:F43"/>
    <mergeCell ref="Z9:AA9"/>
    <mergeCell ref="Z10:AA10"/>
    <mergeCell ref="G46:I46"/>
    <mergeCell ref="G47:I47"/>
    <mergeCell ref="Z17:AB17"/>
    <mergeCell ref="Z18:AB18"/>
    <mergeCell ref="Z21:AC21"/>
    <mergeCell ref="Z22:AB22"/>
    <mergeCell ref="Z23:AB23"/>
    <mergeCell ref="Z24:AB24"/>
    <mergeCell ref="Z25:AB25"/>
    <mergeCell ref="Z26:AB26"/>
    <mergeCell ref="Z39:AC39"/>
    <mergeCell ref="Z40:AB41"/>
    <mergeCell ref="Z44:AB44"/>
    <mergeCell ref="Z45:AB45"/>
    <mergeCell ref="G50:H51"/>
    <mergeCell ref="G42:H43"/>
    <mergeCell ref="I42:I43"/>
    <mergeCell ref="S1:U1"/>
    <mergeCell ref="M2:R3"/>
    <mergeCell ref="S2:V3"/>
    <mergeCell ref="T4:T5"/>
    <mergeCell ref="U4:U5"/>
    <mergeCell ref="V4:V5"/>
    <mergeCell ref="S4:S5"/>
    <mergeCell ref="S39:W39"/>
    <mergeCell ref="S44:V44"/>
    <mergeCell ref="S40:V40"/>
    <mergeCell ref="Z5:AB6"/>
    <mergeCell ref="AD5:AG5"/>
    <mergeCell ref="AD6:AE6"/>
    <mergeCell ref="AF6:AG6"/>
    <mergeCell ref="Z7:AA7"/>
    <mergeCell ref="AE7:AE8"/>
    <mergeCell ref="AF7:AF8"/>
    <mergeCell ref="AG7:AG8"/>
    <mergeCell ref="Z8:AA8"/>
    <mergeCell ref="AD7:AD8"/>
    <mergeCell ref="AD10:AF10"/>
    <mergeCell ref="Z13:AC13"/>
    <mergeCell ref="Z14:AB14"/>
    <mergeCell ref="Z15:AB15"/>
    <mergeCell ref="Z16:AB16"/>
    <mergeCell ref="AC40:AC41"/>
    <mergeCell ref="S41:V41"/>
    <mergeCell ref="S42:V42"/>
    <mergeCell ref="Z42:AB42"/>
    <mergeCell ref="S43:V43"/>
    <mergeCell ref="Z43:AB43"/>
  </mergeCells>
  <pageMargins left="0.7" right="0.7" top="0.75" bottom="0.75" header="0.3" footer="0.3"/>
  <pageSetup paperSize="9" scale="64" fitToHeight="0" orientation="landscape"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8F5DA8C0-D5E9-40BE-87E9-C0DC6C060EB7}">
          <x14:formula1>
            <xm:f>Llistes!$D$11:$D$19</xm:f>
          </x14:formula1>
          <xm:sqref>X6:X35</xm:sqref>
        </x14:dataValidation>
        <x14:dataValidation type="list" allowBlank="1" showInputMessage="1" showErrorMessage="1" xr:uid="{515ED194-E0BD-49FA-B20E-C090E0F01C6A}">
          <x14:formula1>
            <xm:f>'Usos Activitats Pròpies'!$G$1:$AA$1</xm:f>
          </x14:formula1>
          <xm:sqref>Y6:Y36</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pageSetUpPr fitToPage="1"/>
  </sheetPr>
  <dimension ref="B1:AJ61"/>
  <sheetViews>
    <sheetView zoomScale="80" zoomScaleNormal="80" zoomScalePageLayoutView="85" workbookViewId="0">
      <selection activeCell="C6" sqref="C6"/>
    </sheetView>
  </sheetViews>
  <sheetFormatPr baseColWidth="10" defaultColWidth="7.5703125" defaultRowHeight="15" x14ac:dyDescent="0.25"/>
  <cols>
    <col min="1" max="1" width="1.7109375" style="1" customWidth="1"/>
    <col min="2" max="2" width="7.5703125" style="11"/>
    <col min="3" max="10" width="7.5703125" style="1"/>
    <col min="11" max="11" width="6.7109375" style="1" customWidth="1"/>
    <col min="12" max="12" width="6.140625" style="1" customWidth="1"/>
    <col min="13" max="22" width="7.5703125" style="1"/>
    <col min="23" max="23" width="9.5703125" style="1" customWidth="1"/>
    <col min="24" max="24" width="10.28515625" style="1" customWidth="1"/>
    <col min="25" max="25" width="12" style="1" customWidth="1"/>
    <col min="26" max="28" width="7.5703125" style="1"/>
    <col min="29" max="29" width="9.85546875" style="1" bestFit="1" customWidth="1"/>
    <col min="30" max="34" width="7.5703125" style="1"/>
    <col min="35" max="35" width="20.5703125" style="197" customWidth="1"/>
    <col min="36" max="36" width="22.28515625" style="197" customWidth="1"/>
    <col min="37" max="16384" width="7.5703125" style="1"/>
  </cols>
  <sheetData>
    <row r="1" spans="2:33" ht="26.25" customHeight="1" thickBot="1" x14ac:dyDescent="0.3">
      <c r="B1" s="12" t="str">
        <f>MensualSumatori!A1</f>
        <v>Gener</v>
      </c>
      <c r="C1" s="532" t="s">
        <v>45</v>
      </c>
      <c r="D1" s="533"/>
      <c r="E1" s="533"/>
      <c r="F1" s="533"/>
      <c r="G1" s="533"/>
      <c r="H1" s="533"/>
      <c r="I1" s="533"/>
      <c r="J1" s="533"/>
      <c r="K1" s="533"/>
      <c r="L1" s="534"/>
      <c r="S1" s="505" t="s">
        <v>190</v>
      </c>
      <c r="T1" s="506"/>
      <c r="U1" s="507"/>
      <c r="V1" s="279"/>
    </row>
    <row r="2" spans="2:33" ht="14.25" customHeight="1" x14ac:dyDescent="0.25">
      <c r="B2" s="12">
        <v>24</v>
      </c>
      <c r="C2" s="535" t="s">
        <v>1</v>
      </c>
      <c r="D2" s="536"/>
      <c r="E2" s="536"/>
      <c r="F2" s="592" t="s">
        <v>2</v>
      </c>
      <c r="G2" s="535" t="s">
        <v>24</v>
      </c>
      <c r="H2" s="536"/>
      <c r="I2" s="536"/>
      <c r="J2" s="537"/>
      <c r="K2" s="541" t="s">
        <v>169</v>
      </c>
      <c r="L2" s="541" t="s">
        <v>170</v>
      </c>
      <c r="M2" s="508" t="s">
        <v>0</v>
      </c>
      <c r="N2" s="509"/>
      <c r="O2" s="509"/>
      <c r="P2" s="509"/>
      <c r="Q2" s="509"/>
      <c r="R2" s="510"/>
      <c r="S2" s="514" t="s">
        <v>29</v>
      </c>
      <c r="T2" s="515"/>
      <c r="U2" s="515"/>
      <c r="V2" s="516"/>
      <c r="W2" s="274"/>
      <c r="X2" s="274"/>
    </row>
    <row r="3" spans="2:33" ht="14.25" customHeight="1" thickBot="1" x14ac:dyDescent="0.3">
      <c r="C3" s="538"/>
      <c r="D3" s="539"/>
      <c r="E3" s="539"/>
      <c r="F3" s="593"/>
      <c r="G3" s="538"/>
      <c r="H3" s="539"/>
      <c r="I3" s="539"/>
      <c r="J3" s="540"/>
      <c r="K3" s="542"/>
      <c r="L3" s="542"/>
      <c r="M3" s="511"/>
      <c r="N3" s="512"/>
      <c r="O3" s="512"/>
      <c r="P3" s="512"/>
      <c r="Q3" s="512"/>
      <c r="R3" s="513"/>
      <c r="S3" s="517"/>
      <c r="T3" s="518"/>
      <c r="U3" s="518"/>
      <c r="V3" s="519"/>
      <c r="W3" s="274"/>
      <c r="X3" s="274"/>
    </row>
    <row r="4" spans="2:33" ht="30.75" customHeight="1" thickBot="1" x14ac:dyDescent="0.3">
      <c r="B4" s="586" t="s">
        <v>17</v>
      </c>
      <c r="C4" s="588" t="s">
        <v>3</v>
      </c>
      <c r="D4" s="588" t="s">
        <v>4</v>
      </c>
      <c r="E4" s="590" t="s">
        <v>5</v>
      </c>
      <c r="F4" s="593"/>
      <c r="G4" s="544" t="s">
        <v>25</v>
      </c>
      <c r="H4" s="545"/>
      <c r="I4" s="544" t="s">
        <v>5</v>
      </c>
      <c r="J4" s="545"/>
      <c r="K4" s="542"/>
      <c r="L4" s="542"/>
      <c r="M4" s="44" t="s">
        <v>186</v>
      </c>
      <c r="N4" s="44" t="s">
        <v>187</v>
      </c>
      <c r="O4" s="45" t="s">
        <v>22</v>
      </c>
      <c r="P4" s="46" t="s">
        <v>23</v>
      </c>
      <c r="Q4" s="45" t="s">
        <v>188</v>
      </c>
      <c r="R4" s="46" t="s">
        <v>189</v>
      </c>
      <c r="S4" s="524" t="s">
        <v>6</v>
      </c>
      <c r="T4" s="520" t="s">
        <v>7</v>
      </c>
      <c r="U4" s="520" t="s">
        <v>8</v>
      </c>
      <c r="V4" s="522" t="s">
        <v>9</v>
      </c>
      <c r="W4" s="274"/>
      <c r="X4" s="274"/>
    </row>
    <row r="5" spans="2:33" ht="36.75" customHeight="1" thickBot="1" x14ac:dyDescent="0.3">
      <c r="B5" s="587"/>
      <c r="C5" s="589"/>
      <c r="D5" s="589"/>
      <c r="E5" s="591"/>
      <c r="F5" s="594"/>
      <c r="G5" s="265" t="s">
        <v>21</v>
      </c>
      <c r="H5" s="272" t="s">
        <v>26</v>
      </c>
      <c r="I5" s="266" t="s">
        <v>21</v>
      </c>
      <c r="J5" s="271" t="s">
        <v>26</v>
      </c>
      <c r="K5" s="543"/>
      <c r="L5" s="543"/>
      <c r="M5" s="20" t="s">
        <v>15</v>
      </c>
      <c r="N5" s="164" t="s">
        <v>15</v>
      </c>
      <c r="O5" s="21" t="s">
        <v>15</v>
      </c>
      <c r="P5" s="21" t="s">
        <v>15</v>
      </c>
      <c r="Q5" s="21" t="s">
        <v>15</v>
      </c>
      <c r="R5" s="21" t="s">
        <v>15</v>
      </c>
      <c r="S5" s="525"/>
      <c r="T5" s="521"/>
      <c r="U5" s="521"/>
      <c r="V5" s="523"/>
      <c r="W5" s="278" t="s">
        <v>225</v>
      </c>
      <c r="X5" s="462" t="s">
        <v>222</v>
      </c>
      <c r="Y5" s="463" t="s">
        <v>250</v>
      </c>
      <c r="Z5" s="515" t="s">
        <v>44</v>
      </c>
      <c r="AA5" s="515"/>
      <c r="AB5" s="516"/>
      <c r="AD5" s="557" t="s">
        <v>184</v>
      </c>
      <c r="AE5" s="558"/>
      <c r="AF5" s="558"/>
      <c r="AG5" s="559"/>
    </row>
    <row r="6" spans="2:33" ht="14.25" customHeight="1" thickBot="1" x14ac:dyDescent="0.3">
      <c r="B6" s="188">
        <v>1</v>
      </c>
      <c r="C6" s="179"/>
      <c r="D6" s="180"/>
      <c r="E6" s="165"/>
      <c r="F6" s="416"/>
      <c r="G6" s="412"/>
      <c r="H6" s="166"/>
      <c r="I6" s="166"/>
      <c r="J6" s="166"/>
      <c r="K6" s="167"/>
      <c r="L6" s="170"/>
      <c r="M6" s="167"/>
      <c r="N6" s="168"/>
      <c r="O6" s="168"/>
      <c r="P6" s="168"/>
      <c r="Q6" s="168"/>
      <c r="R6" s="170"/>
      <c r="S6" s="181"/>
      <c r="T6" s="168"/>
      <c r="U6" s="169"/>
      <c r="V6" s="169"/>
      <c r="W6" s="446"/>
      <c r="X6" s="448"/>
      <c r="Y6" s="452"/>
      <c r="Z6" s="555"/>
      <c r="AA6" s="555"/>
      <c r="AB6" s="556"/>
      <c r="AD6" s="544" t="s">
        <v>25</v>
      </c>
      <c r="AE6" s="545"/>
      <c r="AF6" s="544" t="s">
        <v>5</v>
      </c>
      <c r="AG6" s="545"/>
    </row>
    <row r="7" spans="2:33" ht="14.25" customHeight="1" x14ac:dyDescent="0.25">
      <c r="B7" s="189">
        <v>2</v>
      </c>
      <c r="C7" s="182"/>
      <c r="D7" s="174"/>
      <c r="E7" s="171"/>
      <c r="F7" s="417"/>
      <c r="G7" s="413"/>
      <c r="H7" s="173"/>
      <c r="I7" s="173"/>
      <c r="J7" s="173"/>
      <c r="K7" s="172"/>
      <c r="L7" s="173"/>
      <c r="M7" s="172"/>
      <c r="N7" s="174"/>
      <c r="O7" s="174"/>
      <c r="P7" s="174"/>
      <c r="Q7" s="174"/>
      <c r="R7" s="173"/>
      <c r="S7" s="182"/>
      <c r="T7" s="174"/>
      <c r="U7" s="171"/>
      <c r="V7" s="171"/>
      <c r="W7" s="417"/>
      <c r="X7" s="449"/>
      <c r="Y7" s="454"/>
      <c r="Z7" s="486" t="s">
        <v>6</v>
      </c>
      <c r="AA7" s="487"/>
      <c r="AB7" s="56"/>
      <c r="AD7" s="493" t="s">
        <v>21</v>
      </c>
      <c r="AE7" s="560" t="s">
        <v>26</v>
      </c>
      <c r="AF7" s="493" t="s">
        <v>21</v>
      </c>
      <c r="AG7" s="560" t="s">
        <v>26</v>
      </c>
    </row>
    <row r="8" spans="2:33" ht="14.25" customHeight="1" thickBot="1" x14ac:dyDescent="0.3">
      <c r="B8" s="190">
        <v>3</v>
      </c>
      <c r="C8" s="183"/>
      <c r="D8" s="178"/>
      <c r="E8" s="175"/>
      <c r="F8" s="418"/>
      <c r="G8" s="414"/>
      <c r="H8" s="177"/>
      <c r="I8" s="177"/>
      <c r="J8" s="177"/>
      <c r="K8" s="176"/>
      <c r="L8" s="177"/>
      <c r="M8" s="176"/>
      <c r="N8" s="178"/>
      <c r="O8" s="178"/>
      <c r="P8" s="178"/>
      <c r="Q8" s="178"/>
      <c r="R8" s="177"/>
      <c r="S8" s="183"/>
      <c r="T8" s="178"/>
      <c r="U8" s="175"/>
      <c r="V8" s="175"/>
      <c r="W8" s="418"/>
      <c r="X8" s="450"/>
      <c r="Y8" s="452"/>
      <c r="Z8" s="562" t="s">
        <v>7</v>
      </c>
      <c r="AA8" s="563"/>
      <c r="AB8" s="56"/>
      <c r="AD8" s="494"/>
      <c r="AE8" s="561"/>
      <c r="AF8" s="494"/>
      <c r="AG8" s="561"/>
    </row>
    <row r="9" spans="2:33" ht="14.25" customHeight="1" thickBot="1" x14ac:dyDescent="0.3">
      <c r="B9" s="189">
        <v>4</v>
      </c>
      <c r="C9" s="182"/>
      <c r="D9" s="174"/>
      <c r="E9" s="171"/>
      <c r="F9" s="417"/>
      <c r="G9" s="413"/>
      <c r="H9" s="173"/>
      <c r="I9" s="173"/>
      <c r="J9" s="173"/>
      <c r="K9" s="172"/>
      <c r="L9" s="173"/>
      <c r="M9" s="172"/>
      <c r="N9" s="174"/>
      <c r="O9" s="174"/>
      <c r="P9" s="174"/>
      <c r="Q9" s="174"/>
      <c r="R9" s="173"/>
      <c r="S9" s="182"/>
      <c r="T9" s="174"/>
      <c r="U9" s="171"/>
      <c r="V9" s="171"/>
      <c r="W9" s="417"/>
      <c r="X9" s="449"/>
      <c r="Y9" s="454"/>
      <c r="Z9" s="486" t="s">
        <v>8</v>
      </c>
      <c r="AA9" s="487"/>
      <c r="AB9" s="56"/>
      <c r="AD9" s="273">
        <f>COUNTIFS(G6:G35,"&gt;4")</f>
        <v>0</v>
      </c>
      <c r="AE9" s="273">
        <f>COUNTIFS(H6:H35,"&gt;4")</f>
        <v>0</v>
      </c>
      <c r="AF9" s="273">
        <f>COUNTIFS(I6:I35,"&gt;4")</f>
        <v>0</v>
      </c>
      <c r="AG9" s="273">
        <f>COUNTIFS(J6:J35,"&gt;4")</f>
        <v>0</v>
      </c>
    </row>
    <row r="10" spans="2:33" ht="14.25" customHeight="1" thickBot="1" x14ac:dyDescent="0.3">
      <c r="B10" s="190">
        <v>5</v>
      </c>
      <c r="C10" s="183"/>
      <c r="D10" s="178"/>
      <c r="E10" s="175"/>
      <c r="F10" s="418"/>
      <c r="G10" s="414"/>
      <c r="H10" s="177"/>
      <c r="I10" s="177"/>
      <c r="J10" s="177"/>
      <c r="K10" s="176"/>
      <c r="L10" s="177"/>
      <c r="M10" s="176"/>
      <c r="N10" s="178"/>
      <c r="O10" s="178"/>
      <c r="P10" s="178"/>
      <c r="Q10" s="178"/>
      <c r="R10" s="177"/>
      <c r="S10" s="183"/>
      <c r="T10" s="178"/>
      <c r="U10" s="175"/>
      <c r="V10" s="175"/>
      <c r="W10" s="418"/>
      <c r="X10" s="450"/>
      <c r="Y10" s="452"/>
      <c r="Z10" s="488" t="s">
        <v>9</v>
      </c>
      <c r="AA10" s="489"/>
      <c r="AB10" s="57"/>
      <c r="AD10" s="490" t="s">
        <v>185</v>
      </c>
      <c r="AE10" s="491"/>
      <c r="AF10" s="492"/>
      <c r="AG10" s="273">
        <f>AD9+AE9+AF9+AG9</f>
        <v>0</v>
      </c>
    </row>
    <row r="11" spans="2:33" ht="14.25" customHeight="1" x14ac:dyDescent="0.25">
      <c r="B11" s="189">
        <v>6</v>
      </c>
      <c r="C11" s="182"/>
      <c r="D11" s="174"/>
      <c r="E11" s="171"/>
      <c r="F11" s="417"/>
      <c r="G11" s="413"/>
      <c r="H11" s="173"/>
      <c r="I11" s="173"/>
      <c r="J11" s="173"/>
      <c r="K11" s="172"/>
      <c r="L11" s="173"/>
      <c r="M11" s="172"/>
      <c r="N11" s="174"/>
      <c r="O11" s="174"/>
      <c r="P11" s="174"/>
      <c r="Q11" s="174"/>
      <c r="R11" s="173"/>
      <c r="S11" s="182"/>
      <c r="T11" s="174"/>
      <c r="U11" s="171"/>
      <c r="V11" s="171"/>
      <c r="W11" s="417"/>
      <c r="X11" s="449"/>
      <c r="Y11" s="454"/>
    </row>
    <row r="12" spans="2:33" ht="14.25" customHeight="1" thickBot="1" x14ac:dyDescent="0.3">
      <c r="B12" s="190">
        <v>7</v>
      </c>
      <c r="C12" s="183"/>
      <c r="D12" s="178"/>
      <c r="E12" s="175"/>
      <c r="F12" s="418"/>
      <c r="G12" s="414"/>
      <c r="H12" s="177"/>
      <c r="I12" s="177"/>
      <c r="J12" s="177"/>
      <c r="K12" s="176"/>
      <c r="L12" s="177"/>
      <c r="M12" s="176"/>
      <c r="N12" s="178"/>
      <c r="O12" s="178"/>
      <c r="P12" s="178"/>
      <c r="Q12" s="178"/>
      <c r="R12" s="177"/>
      <c r="S12" s="183"/>
      <c r="T12" s="178"/>
      <c r="U12" s="175"/>
      <c r="V12" s="175"/>
      <c r="W12" s="418"/>
      <c r="X12" s="450"/>
      <c r="Y12" s="452"/>
    </row>
    <row r="13" spans="2:33" ht="14.25" customHeight="1" x14ac:dyDescent="0.25">
      <c r="B13" s="189">
        <v>8</v>
      </c>
      <c r="C13" s="182"/>
      <c r="D13" s="174"/>
      <c r="E13" s="171"/>
      <c r="F13" s="417"/>
      <c r="G13" s="413"/>
      <c r="H13" s="173"/>
      <c r="I13" s="173"/>
      <c r="J13" s="173"/>
      <c r="K13" s="172"/>
      <c r="L13" s="173"/>
      <c r="M13" s="172"/>
      <c r="N13" s="174"/>
      <c r="O13" s="174"/>
      <c r="P13" s="174"/>
      <c r="Q13" s="174"/>
      <c r="R13" s="173"/>
      <c r="S13" s="182"/>
      <c r="T13" s="174"/>
      <c r="U13" s="171"/>
      <c r="V13" s="171"/>
      <c r="W13" s="417"/>
      <c r="X13" s="449"/>
      <c r="Y13" s="454"/>
      <c r="Z13" s="549" t="s">
        <v>128</v>
      </c>
      <c r="AA13" s="550"/>
      <c r="AB13" s="550"/>
      <c r="AC13" s="551"/>
    </row>
    <row r="14" spans="2:33" ht="14.25" customHeight="1" x14ac:dyDescent="0.25">
      <c r="B14" s="190">
        <v>9</v>
      </c>
      <c r="C14" s="183"/>
      <c r="D14" s="178"/>
      <c r="E14" s="175"/>
      <c r="F14" s="418"/>
      <c r="G14" s="414"/>
      <c r="H14" s="177"/>
      <c r="I14" s="177"/>
      <c r="J14" s="177"/>
      <c r="K14" s="176"/>
      <c r="L14" s="177"/>
      <c r="M14" s="176"/>
      <c r="N14" s="178"/>
      <c r="O14" s="178"/>
      <c r="P14" s="178"/>
      <c r="Q14" s="178"/>
      <c r="R14" s="177"/>
      <c r="S14" s="183"/>
      <c r="T14" s="178"/>
      <c r="U14" s="175"/>
      <c r="V14" s="175"/>
      <c r="W14" s="418"/>
      <c r="X14" s="450"/>
      <c r="Y14" s="452"/>
      <c r="Z14" s="552" t="s">
        <v>129</v>
      </c>
      <c r="AA14" s="553"/>
      <c r="AB14" s="553"/>
      <c r="AC14" s="163">
        <f>C36+D36+E36+F36+G36+H36+I36+J36</f>
        <v>0</v>
      </c>
    </row>
    <row r="15" spans="2:33" ht="14.25" customHeight="1" x14ac:dyDescent="0.25">
      <c r="B15" s="189">
        <v>10</v>
      </c>
      <c r="C15" s="182"/>
      <c r="D15" s="174"/>
      <c r="E15" s="171"/>
      <c r="F15" s="417"/>
      <c r="G15" s="413"/>
      <c r="H15" s="173"/>
      <c r="I15" s="173"/>
      <c r="J15" s="173"/>
      <c r="K15" s="172"/>
      <c r="L15" s="173"/>
      <c r="M15" s="172"/>
      <c r="N15" s="174"/>
      <c r="O15" s="174"/>
      <c r="P15" s="174"/>
      <c r="Q15" s="174"/>
      <c r="R15" s="173"/>
      <c r="S15" s="182"/>
      <c r="T15" s="174"/>
      <c r="U15" s="171"/>
      <c r="V15" s="171"/>
      <c r="W15" s="417"/>
      <c r="X15" s="449"/>
      <c r="Y15" s="454"/>
      <c r="Z15" s="552" t="s">
        <v>130</v>
      </c>
      <c r="AA15" s="553"/>
      <c r="AB15" s="553"/>
      <c r="AC15" s="163">
        <f>H38</f>
        <v>0</v>
      </c>
    </row>
    <row r="16" spans="2:33" ht="14.25" customHeight="1" x14ac:dyDescent="0.25">
      <c r="B16" s="190">
        <v>11</v>
      </c>
      <c r="C16" s="183"/>
      <c r="D16" s="178"/>
      <c r="E16" s="175"/>
      <c r="F16" s="418"/>
      <c r="G16" s="414"/>
      <c r="H16" s="177"/>
      <c r="I16" s="177"/>
      <c r="J16" s="177"/>
      <c r="K16" s="176"/>
      <c r="L16" s="177"/>
      <c r="M16" s="176"/>
      <c r="N16" s="178"/>
      <c r="O16" s="178"/>
      <c r="P16" s="178"/>
      <c r="Q16" s="178"/>
      <c r="R16" s="177"/>
      <c r="S16" s="183"/>
      <c r="T16" s="178"/>
      <c r="U16" s="175"/>
      <c r="V16" s="175"/>
      <c r="W16" s="418"/>
      <c r="X16" s="450"/>
      <c r="Y16" s="452"/>
      <c r="Z16" s="552" t="s">
        <v>99</v>
      </c>
      <c r="AA16" s="553"/>
      <c r="AB16" s="553"/>
      <c r="AC16" s="163">
        <f>W44</f>
        <v>0</v>
      </c>
    </row>
    <row r="17" spans="2:29" ht="14.25" customHeight="1" x14ac:dyDescent="0.25">
      <c r="B17" s="189">
        <v>12</v>
      </c>
      <c r="C17" s="182"/>
      <c r="D17" s="174"/>
      <c r="E17" s="171"/>
      <c r="F17" s="417"/>
      <c r="G17" s="413"/>
      <c r="H17" s="173"/>
      <c r="I17" s="173"/>
      <c r="J17" s="173"/>
      <c r="K17" s="172"/>
      <c r="L17" s="173"/>
      <c r="M17" s="172"/>
      <c r="N17" s="174"/>
      <c r="O17" s="174"/>
      <c r="P17" s="174"/>
      <c r="Q17" s="174"/>
      <c r="R17" s="173"/>
      <c r="S17" s="182"/>
      <c r="T17" s="174"/>
      <c r="U17" s="171"/>
      <c r="V17" s="171"/>
      <c r="W17" s="417"/>
      <c r="X17" s="449"/>
      <c r="Y17" s="454"/>
      <c r="Z17" s="554" t="s">
        <v>192</v>
      </c>
      <c r="AA17" s="554"/>
      <c r="AB17" s="552"/>
      <c r="AC17" s="163">
        <f>AC45</f>
        <v>0</v>
      </c>
    </row>
    <row r="18" spans="2:29" ht="14.25" customHeight="1" thickBot="1" x14ac:dyDescent="0.3">
      <c r="B18" s="190">
        <v>13</v>
      </c>
      <c r="C18" s="183"/>
      <c r="D18" s="178"/>
      <c r="E18" s="175"/>
      <c r="F18" s="418"/>
      <c r="G18" s="414"/>
      <c r="H18" s="177"/>
      <c r="I18" s="177"/>
      <c r="J18" s="177"/>
      <c r="K18" s="176"/>
      <c r="L18" s="177"/>
      <c r="M18" s="176"/>
      <c r="N18" s="178"/>
      <c r="O18" s="178"/>
      <c r="P18" s="178"/>
      <c r="Q18" s="178"/>
      <c r="R18" s="177"/>
      <c r="S18" s="183"/>
      <c r="T18" s="178"/>
      <c r="U18" s="175"/>
      <c r="V18" s="175"/>
      <c r="W18" s="418"/>
      <c r="X18" s="450"/>
      <c r="Y18" s="452"/>
      <c r="Z18" s="497" t="s">
        <v>48</v>
      </c>
      <c r="AA18" s="498"/>
      <c r="AB18" s="498"/>
      <c r="AC18" s="162">
        <f>AC14+AC15+AC16+AC17</f>
        <v>0</v>
      </c>
    </row>
    <row r="19" spans="2:29" ht="14.25" customHeight="1" x14ac:dyDescent="0.25">
      <c r="B19" s="189">
        <v>14</v>
      </c>
      <c r="C19" s="182"/>
      <c r="D19" s="174"/>
      <c r="E19" s="171"/>
      <c r="F19" s="417"/>
      <c r="G19" s="413"/>
      <c r="H19" s="173"/>
      <c r="I19" s="173"/>
      <c r="J19" s="173"/>
      <c r="K19" s="172"/>
      <c r="L19" s="173"/>
      <c r="M19" s="172"/>
      <c r="N19" s="174"/>
      <c r="O19" s="174"/>
      <c r="P19" s="174"/>
      <c r="Q19" s="174"/>
      <c r="R19" s="173"/>
      <c r="S19" s="182"/>
      <c r="T19" s="174"/>
      <c r="U19" s="171"/>
      <c r="V19" s="171"/>
      <c r="W19" s="417"/>
      <c r="X19" s="449"/>
      <c r="Y19" s="454"/>
    </row>
    <row r="20" spans="2:29" ht="14.25" customHeight="1" thickBot="1" x14ac:dyDescent="0.3">
      <c r="B20" s="190">
        <v>15</v>
      </c>
      <c r="C20" s="183"/>
      <c r="D20" s="178"/>
      <c r="E20" s="175"/>
      <c r="F20" s="418"/>
      <c r="G20" s="414"/>
      <c r="H20" s="177"/>
      <c r="I20" s="177"/>
      <c r="J20" s="177"/>
      <c r="K20" s="176"/>
      <c r="L20" s="177"/>
      <c r="M20" s="176"/>
      <c r="N20" s="178"/>
      <c r="O20" s="178"/>
      <c r="P20" s="178"/>
      <c r="Q20" s="178"/>
      <c r="R20" s="177"/>
      <c r="S20" s="183"/>
      <c r="T20" s="178"/>
      <c r="U20" s="175"/>
      <c r="V20" s="175"/>
      <c r="W20" s="418"/>
      <c r="X20" s="450"/>
      <c r="Y20" s="452"/>
    </row>
    <row r="21" spans="2:29" ht="14.25" customHeight="1" x14ac:dyDescent="0.25">
      <c r="B21" s="189">
        <v>16</v>
      </c>
      <c r="C21" s="182"/>
      <c r="D21" s="174"/>
      <c r="E21" s="171"/>
      <c r="F21" s="417"/>
      <c r="G21" s="413"/>
      <c r="H21" s="173"/>
      <c r="I21" s="173"/>
      <c r="J21" s="173"/>
      <c r="K21" s="172"/>
      <c r="L21" s="173"/>
      <c r="M21" s="172"/>
      <c r="N21" s="174"/>
      <c r="O21" s="174"/>
      <c r="P21" s="174"/>
      <c r="Q21" s="174"/>
      <c r="R21" s="173"/>
      <c r="S21" s="182"/>
      <c r="T21" s="174"/>
      <c r="U21" s="171"/>
      <c r="V21" s="171"/>
      <c r="W21" s="417"/>
      <c r="X21" s="449"/>
      <c r="Y21" s="454"/>
      <c r="Z21" s="499" t="s">
        <v>131</v>
      </c>
      <c r="AA21" s="500"/>
      <c r="AB21" s="500"/>
      <c r="AC21" s="501"/>
    </row>
    <row r="22" spans="2:29" ht="14.25" customHeight="1" x14ac:dyDescent="0.25">
      <c r="B22" s="190">
        <v>17</v>
      </c>
      <c r="C22" s="183"/>
      <c r="D22" s="178"/>
      <c r="E22" s="175"/>
      <c r="F22" s="418"/>
      <c r="G22" s="414"/>
      <c r="H22" s="177"/>
      <c r="I22" s="177"/>
      <c r="J22" s="177"/>
      <c r="K22" s="176"/>
      <c r="L22" s="177"/>
      <c r="M22" s="176"/>
      <c r="N22" s="178"/>
      <c r="O22" s="178"/>
      <c r="P22" s="178"/>
      <c r="Q22" s="178"/>
      <c r="R22" s="177"/>
      <c r="S22" s="183"/>
      <c r="T22" s="178"/>
      <c r="U22" s="175"/>
      <c r="V22" s="175"/>
      <c r="W22" s="418"/>
      <c r="X22" s="450"/>
      <c r="Y22" s="452"/>
      <c r="Z22" s="495" t="s">
        <v>133</v>
      </c>
      <c r="AA22" s="496"/>
      <c r="AB22" s="496"/>
      <c r="AC22" s="163">
        <f>M36+N36+O36+P36+Q36+R36</f>
        <v>0</v>
      </c>
    </row>
    <row r="23" spans="2:29" ht="14.25" customHeight="1" x14ac:dyDescent="0.25">
      <c r="B23" s="189">
        <v>18</v>
      </c>
      <c r="C23" s="182"/>
      <c r="D23" s="174"/>
      <c r="E23" s="171"/>
      <c r="F23" s="417"/>
      <c r="G23" s="413"/>
      <c r="H23" s="173"/>
      <c r="I23" s="173"/>
      <c r="J23" s="173"/>
      <c r="K23" s="172"/>
      <c r="L23" s="173"/>
      <c r="M23" s="172"/>
      <c r="N23" s="174"/>
      <c r="O23" s="174"/>
      <c r="P23" s="174"/>
      <c r="Q23" s="174"/>
      <c r="R23" s="173"/>
      <c r="S23" s="182"/>
      <c r="T23" s="174"/>
      <c r="U23" s="171"/>
      <c r="V23" s="171"/>
      <c r="W23" s="417"/>
      <c r="X23" s="449"/>
      <c r="Y23" s="454"/>
      <c r="Z23" s="495" t="s">
        <v>132</v>
      </c>
      <c r="AA23" s="496"/>
      <c r="AB23" s="496"/>
      <c r="AC23" s="163">
        <f>S36+T36+U36+V36</f>
        <v>0</v>
      </c>
    </row>
    <row r="24" spans="2:29" ht="14.25" customHeight="1" x14ac:dyDescent="0.25">
      <c r="B24" s="190">
        <v>19</v>
      </c>
      <c r="C24" s="183"/>
      <c r="D24" s="178"/>
      <c r="E24" s="175"/>
      <c r="F24" s="418"/>
      <c r="G24" s="414"/>
      <c r="H24" s="177"/>
      <c r="I24" s="177"/>
      <c r="J24" s="177"/>
      <c r="K24" s="176"/>
      <c r="L24" s="177"/>
      <c r="M24" s="176"/>
      <c r="N24" s="178"/>
      <c r="O24" s="178"/>
      <c r="P24" s="178"/>
      <c r="Q24" s="178"/>
      <c r="R24" s="177"/>
      <c r="S24" s="183"/>
      <c r="T24" s="178"/>
      <c r="U24" s="175"/>
      <c r="V24" s="175"/>
      <c r="W24" s="418"/>
      <c r="X24" s="450"/>
      <c r="Y24" s="452"/>
      <c r="Z24" s="546" t="s">
        <v>134</v>
      </c>
      <c r="AA24" s="546"/>
      <c r="AB24" s="495"/>
      <c r="AC24" s="163">
        <f>G61+H61</f>
        <v>0</v>
      </c>
    </row>
    <row r="25" spans="2:29" ht="14.25" customHeight="1" x14ac:dyDescent="0.25">
      <c r="B25" s="189">
        <v>20</v>
      </c>
      <c r="C25" s="182"/>
      <c r="D25" s="174"/>
      <c r="E25" s="171"/>
      <c r="F25" s="417"/>
      <c r="G25" s="413"/>
      <c r="H25" s="173"/>
      <c r="I25" s="173"/>
      <c r="J25" s="173"/>
      <c r="K25" s="172"/>
      <c r="L25" s="173"/>
      <c r="M25" s="172"/>
      <c r="N25" s="174"/>
      <c r="O25" s="174"/>
      <c r="P25" s="174"/>
      <c r="Q25" s="174"/>
      <c r="R25" s="173"/>
      <c r="S25" s="182"/>
      <c r="T25" s="174"/>
      <c r="U25" s="171"/>
      <c r="V25" s="171"/>
      <c r="W25" s="417"/>
      <c r="X25" s="449"/>
      <c r="Y25" s="454"/>
      <c r="Z25" s="546" t="s">
        <v>135</v>
      </c>
      <c r="AA25" s="546"/>
      <c r="AB25" s="495"/>
      <c r="AC25" s="163">
        <f>W44</f>
        <v>0</v>
      </c>
    </row>
    <row r="26" spans="2:29" ht="14.25" customHeight="1" thickBot="1" x14ac:dyDescent="0.3">
      <c r="B26" s="190">
        <v>21</v>
      </c>
      <c r="C26" s="183"/>
      <c r="D26" s="178"/>
      <c r="E26" s="175"/>
      <c r="F26" s="418"/>
      <c r="G26" s="414"/>
      <c r="H26" s="177"/>
      <c r="I26" s="177"/>
      <c r="J26" s="177"/>
      <c r="K26" s="176"/>
      <c r="L26" s="177"/>
      <c r="M26" s="176"/>
      <c r="N26" s="178"/>
      <c r="O26" s="178"/>
      <c r="P26" s="178"/>
      <c r="Q26" s="178"/>
      <c r="R26" s="177"/>
      <c r="S26" s="183"/>
      <c r="T26" s="178"/>
      <c r="U26" s="175"/>
      <c r="V26" s="175"/>
      <c r="W26" s="418"/>
      <c r="X26" s="450"/>
      <c r="Y26" s="452"/>
      <c r="Z26" s="547" t="s">
        <v>48</v>
      </c>
      <c r="AA26" s="548"/>
      <c r="AB26" s="548"/>
      <c r="AC26" s="162">
        <f>AC22+AC23+AC24+AC25</f>
        <v>0</v>
      </c>
    </row>
    <row r="27" spans="2:29" ht="14.25" customHeight="1" x14ac:dyDescent="0.25">
      <c r="B27" s="189">
        <v>22</v>
      </c>
      <c r="C27" s="182"/>
      <c r="D27" s="174"/>
      <c r="E27" s="171"/>
      <c r="F27" s="417"/>
      <c r="G27" s="413"/>
      <c r="H27" s="173"/>
      <c r="I27" s="173"/>
      <c r="J27" s="173"/>
      <c r="K27" s="172"/>
      <c r="L27" s="173"/>
      <c r="M27" s="172"/>
      <c r="N27" s="174"/>
      <c r="O27" s="174"/>
      <c r="P27" s="174"/>
      <c r="Q27" s="174"/>
      <c r="R27" s="173"/>
      <c r="S27" s="182"/>
      <c r="T27" s="174"/>
      <c r="U27" s="171"/>
      <c r="V27" s="171"/>
      <c r="W27" s="417"/>
      <c r="X27" s="449"/>
      <c r="Y27" s="454"/>
    </row>
    <row r="28" spans="2:29" ht="14.25" customHeight="1" x14ac:dyDescent="0.25">
      <c r="B28" s="190">
        <v>23</v>
      </c>
      <c r="C28" s="183"/>
      <c r="D28" s="178"/>
      <c r="E28" s="175"/>
      <c r="F28" s="418"/>
      <c r="G28" s="414"/>
      <c r="H28" s="177"/>
      <c r="I28" s="177"/>
      <c r="J28" s="177"/>
      <c r="K28" s="176"/>
      <c r="L28" s="177"/>
      <c r="M28" s="176"/>
      <c r="N28" s="178"/>
      <c r="O28" s="178"/>
      <c r="P28" s="178"/>
      <c r="Q28" s="178"/>
      <c r="R28" s="177"/>
      <c r="S28" s="183"/>
      <c r="T28" s="178"/>
      <c r="U28" s="175"/>
      <c r="V28" s="175"/>
      <c r="W28" s="418"/>
      <c r="X28" s="450"/>
      <c r="Y28" s="452"/>
    </row>
    <row r="29" spans="2:29" ht="14.25" customHeight="1" x14ac:dyDescent="0.25">
      <c r="B29" s="189">
        <v>24</v>
      </c>
      <c r="C29" s="368"/>
      <c r="D29" s="369"/>
      <c r="E29" s="370"/>
      <c r="F29" s="419"/>
      <c r="G29" s="415"/>
      <c r="H29" s="371"/>
      <c r="I29" s="371"/>
      <c r="J29" s="371"/>
      <c r="K29" s="372"/>
      <c r="L29" s="371"/>
      <c r="M29" s="372"/>
      <c r="N29" s="369"/>
      <c r="O29" s="369"/>
      <c r="P29" s="369"/>
      <c r="Q29" s="369"/>
      <c r="R29" s="371"/>
      <c r="S29" s="182"/>
      <c r="T29" s="174"/>
      <c r="U29" s="171"/>
      <c r="V29" s="171"/>
      <c r="W29" s="417"/>
      <c r="X29" s="449"/>
      <c r="Y29" s="454"/>
    </row>
    <row r="30" spans="2:29" ht="14.25" customHeight="1" x14ac:dyDescent="0.25">
      <c r="B30" s="190">
        <v>25</v>
      </c>
      <c r="C30" s="183"/>
      <c r="D30" s="178"/>
      <c r="E30" s="175"/>
      <c r="F30" s="418"/>
      <c r="G30" s="414"/>
      <c r="H30" s="177"/>
      <c r="I30" s="177"/>
      <c r="J30" s="177"/>
      <c r="K30" s="176"/>
      <c r="L30" s="177"/>
      <c r="M30" s="176"/>
      <c r="N30" s="178"/>
      <c r="O30" s="178"/>
      <c r="P30" s="178"/>
      <c r="Q30" s="178"/>
      <c r="R30" s="177"/>
      <c r="S30" s="183"/>
      <c r="T30" s="178"/>
      <c r="U30" s="175"/>
      <c r="V30" s="175"/>
      <c r="W30" s="418"/>
      <c r="X30" s="450"/>
      <c r="Y30" s="452"/>
    </row>
    <row r="31" spans="2:29" ht="14.25" customHeight="1" x14ac:dyDescent="0.25">
      <c r="B31" s="189">
        <v>26</v>
      </c>
      <c r="C31" s="368"/>
      <c r="D31" s="369"/>
      <c r="E31" s="370"/>
      <c r="F31" s="419"/>
      <c r="G31" s="415"/>
      <c r="H31" s="371"/>
      <c r="I31" s="371"/>
      <c r="J31" s="371"/>
      <c r="K31" s="372"/>
      <c r="L31" s="371"/>
      <c r="M31" s="372"/>
      <c r="N31" s="369"/>
      <c r="O31" s="369"/>
      <c r="P31" s="369"/>
      <c r="Q31" s="369"/>
      <c r="R31" s="371"/>
      <c r="S31" s="182"/>
      <c r="T31" s="174"/>
      <c r="U31" s="171"/>
      <c r="V31" s="171"/>
      <c r="W31" s="417"/>
      <c r="X31" s="449"/>
      <c r="Y31" s="454"/>
    </row>
    <row r="32" spans="2:29" ht="14.25" customHeight="1" x14ac:dyDescent="0.25">
      <c r="B32" s="190">
        <v>27</v>
      </c>
      <c r="C32" s="183"/>
      <c r="D32" s="178"/>
      <c r="E32" s="175"/>
      <c r="F32" s="418"/>
      <c r="G32" s="414"/>
      <c r="H32" s="177"/>
      <c r="I32" s="177"/>
      <c r="J32" s="177"/>
      <c r="K32" s="176"/>
      <c r="L32" s="177"/>
      <c r="M32" s="176"/>
      <c r="N32" s="178"/>
      <c r="O32" s="178"/>
      <c r="P32" s="178"/>
      <c r="Q32" s="178"/>
      <c r="R32" s="177"/>
      <c r="S32" s="183"/>
      <c r="T32" s="178"/>
      <c r="U32" s="175"/>
      <c r="V32" s="175"/>
      <c r="W32" s="418"/>
      <c r="X32" s="450"/>
      <c r="Y32" s="452"/>
    </row>
    <row r="33" spans="2:36" ht="14.25" customHeight="1" x14ac:dyDescent="0.25">
      <c r="B33" s="189">
        <v>28</v>
      </c>
      <c r="C33" s="368"/>
      <c r="D33" s="369"/>
      <c r="E33" s="370"/>
      <c r="F33" s="419"/>
      <c r="G33" s="415"/>
      <c r="H33" s="371"/>
      <c r="I33" s="371"/>
      <c r="J33" s="371"/>
      <c r="K33" s="372"/>
      <c r="L33" s="371"/>
      <c r="M33" s="372"/>
      <c r="N33" s="369"/>
      <c r="O33" s="369"/>
      <c r="P33" s="369"/>
      <c r="Q33" s="369"/>
      <c r="R33" s="371"/>
      <c r="S33" s="182"/>
      <c r="T33" s="174"/>
      <c r="U33" s="171"/>
      <c r="V33" s="171"/>
      <c r="W33" s="417"/>
      <c r="X33" s="449"/>
      <c r="Y33" s="454"/>
    </row>
    <row r="34" spans="2:36" ht="14.25" customHeight="1" x14ac:dyDescent="0.25">
      <c r="B34" s="190">
        <v>29</v>
      </c>
      <c r="C34" s="183"/>
      <c r="D34" s="178"/>
      <c r="E34" s="175"/>
      <c r="F34" s="418"/>
      <c r="G34" s="414"/>
      <c r="H34" s="177"/>
      <c r="I34" s="177"/>
      <c r="J34" s="177"/>
      <c r="K34" s="176"/>
      <c r="L34" s="177"/>
      <c r="M34" s="176"/>
      <c r="N34" s="178"/>
      <c r="O34" s="178"/>
      <c r="P34" s="178"/>
      <c r="Q34" s="178"/>
      <c r="R34" s="177"/>
      <c r="S34" s="183"/>
      <c r="T34" s="178"/>
      <c r="U34" s="175"/>
      <c r="V34" s="175"/>
      <c r="W34" s="418"/>
      <c r="X34" s="450"/>
      <c r="Y34" s="452"/>
    </row>
    <row r="35" spans="2:36" ht="14.25" customHeight="1" thickBot="1" x14ac:dyDescent="0.3">
      <c r="B35" s="374">
        <v>30</v>
      </c>
      <c r="C35" s="368"/>
      <c r="D35" s="369"/>
      <c r="E35" s="370"/>
      <c r="F35" s="420"/>
      <c r="G35" s="415"/>
      <c r="H35" s="371"/>
      <c r="I35" s="371"/>
      <c r="J35" s="371"/>
      <c r="K35" s="372"/>
      <c r="L35" s="371"/>
      <c r="M35" s="372"/>
      <c r="N35" s="369"/>
      <c r="O35" s="369"/>
      <c r="P35" s="369"/>
      <c r="Q35" s="369"/>
      <c r="R35" s="371"/>
      <c r="S35" s="182"/>
      <c r="T35" s="174"/>
      <c r="U35" s="171"/>
      <c r="V35" s="171"/>
      <c r="W35" s="417"/>
      <c r="X35" s="449"/>
      <c r="Y35" s="454"/>
    </row>
    <row r="36" spans="2:36" ht="14.25" customHeight="1" thickBot="1" x14ac:dyDescent="0.3">
      <c r="C36" s="4">
        <f t="shared" ref="C36:V36" si="0">SUM(C6:C35)</f>
        <v>0</v>
      </c>
      <c r="D36" s="4">
        <f t="shared" si="0"/>
        <v>0</v>
      </c>
      <c r="E36" s="49">
        <f t="shared" si="0"/>
        <v>0</v>
      </c>
      <c r="F36" s="4">
        <f t="shared" si="0"/>
        <v>0</v>
      </c>
      <c r="G36" s="4">
        <f t="shared" si="0"/>
        <v>0</v>
      </c>
      <c r="H36" s="4">
        <f t="shared" si="0"/>
        <v>0</v>
      </c>
      <c r="I36" s="4">
        <f t="shared" si="0"/>
        <v>0</v>
      </c>
      <c r="J36" s="49">
        <f t="shared" si="0"/>
        <v>0</v>
      </c>
      <c r="K36" s="4">
        <f t="shared" si="0"/>
        <v>0</v>
      </c>
      <c r="L36" s="234">
        <f t="shared" si="0"/>
        <v>0</v>
      </c>
      <c r="M36" s="4">
        <f t="shared" si="0"/>
        <v>0</v>
      </c>
      <c r="N36" s="4">
        <f t="shared" si="0"/>
        <v>0</v>
      </c>
      <c r="O36" s="4">
        <f t="shared" si="0"/>
        <v>0</v>
      </c>
      <c r="P36" s="4">
        <f t="shared" si="0"/>
        <v>0</v>
      </c>
      <c r="Q36" s="4">
        <f t="shared" si="0"/>
        <v>0</v>
      </c>
      <c r="R36" s="4">
        <f t="shared" si="0"/>
        <v>0</v>
      </c>
      <c r="S36" s="4">
        <f t="shared" si="0"/>
        <v>0</v>
      </c>
      <c r="T36" s="4">
        <f t="shared" si="0"/>
        <v>0</v>
      </c>
      <c r="U36" s="4">
        <f t="shared" si="0"/>
        <v>0</v>
      </c>
      <c r="V36" s="373">
        <f t="shared" si="0"/>
        <v>0</v>
      </c>
      <c r="W36" s="447"/>
      <c r="X36" s="451"/>
      <c r="Y36" s="453"/>
    </row>
    <row r="37" spans="2:36" s="6" customFormat="1" ht="14.25" customHeight="1" thickBot="1" x14ac:dyDescent="0.3">
      <c r="B37" s="47"/>
      <c r="C37" s="2"/>
      <c r="D37" s="2"/>
      <c r="E37" s="5"/>
      <c r="F37" s="5"/>
      <c r="G37" s="5"/>
      <c r="H37" s="5"/>
      <c r="I37" s="5"/>
      <c r="J37" s="5"/>
      <c r="K37" s="5"/>
      <c r="L37" s="5"/>
      <c r="M37" s="3"/>
      <c r="N37" s="3"/>
      <c r="O37" s="7"/>
      <c r="P37" s="3"/>
      <c r="Q37" s="3"/>
      <c r="R37" s="3"/>
      <c r="S37" s="48"/>
      <c r="T37" s="48"/>
      <c r="U37" s="1"/>
      <c r="V37" s="5"/>
      <c r="W37" s="5"/>
      <c r="X37" s="5"/>
      <c r="Y37" s="7"/>
      <c r="Z37" s="5"/>
      <c r="AA37" s="1"/>
      <c r="AB37" s="5"/>
      <c r="AC37" s="5"/>
      <c r="AD37" s="5"/>
      <c r="AI37" s="461"/>
      <c r="AJ37" s="461"/>
    </row>
    <row r="38" spans="2:36" s="6" customFormat="1" ht="25.5" customHeight="1" thickBot="1" x14ac:dyDescent="0.3">
      <c r="B38" s="47"/>
      <c r="C38" s="529" t="s">
        <v>50</v>
      </c>
      <c r="D38" s="530"/>
      <c r="E38" s="530"/>
      <c r="F38" s="530"/>
      <c r="G38" s="531"/>
      <c r="H38" s="270">
        <f>C47+I44</f>
        <v>0</v>
      </c>
      <c r="I38" s="5"/>
      <c r="J38" s="5"/>
      <c r="K38" s="5"/>
      <c r="L38" s="5"/>
      <c r="M38" s="3"/>
      <c r="N38" s="3"/>
      <c r="O38" s="7"/>
      <c r="P38" s="5"/>
      <c r="Q38" s="5"/>
      <c r="R38" s="5"/>
      <c r="S38" s="5"/>
      <c r="T38" s="5"/>
      <c r="U38" s="5"/>
      <c r="V38" s="5"/>
      <c r="W38" s="5"/>
      <c r="X38" s="5"/>
      <c r="Y38" s="7"/>
      <c r="Z38" s="5"/>
      <c r="AA38" s="1"/>
      <c r="AB38" s="5"/>
      <c r="AC38" s="5"/>
      <c r="AD38" s="5"/>
      <c r="AI38" s="461"/>
      <c r="AJ38" s="461"/>
    </row>
    <row r="39" spans="2:36" s="11" customFormat="1" ht="57" customHeight="1" thickBot="1" x14ac:dyDescent="0.3">
      <c r="C39" s="573" t="s">
        <v>51</v>
      </c>
      <c r="D39" s="574"/>
      <c r="E39" s="574"/>
      <c r="F39" s="575"/>
      <c r="G39" s="502" t="s">
        <v>52</v>
      </c>
      <c r="H39" s="503"/>
      <c r="I39" s="504"/>
      <c r="S39" s="526" t="s">
        <v>46</v>
      </c>
      <c r="T39" s="527"/>
      <c r="U39" s="527"/>
      <c r="V39" s="527"/>
      <c r="W39" s="528"/>
      <c r="X39" s="1"/>
      <c r="Z39" s="473" t="s">
        <v>47</v>
      </c>
      <c r="AA39" s="474"/>
      <c r="AB39" s="474"/>
      <c r="AC39" s="475"/>
      <c r="AI39" s="423"/>
      <c r="AJ39" s="423"/>
    </row>
    <row r="40" spans="2:36" ht="18" customHeight="1" x14ac:dyDescent="0.25">
      <c r="C40" s="582"/>
      <c r="D40" s="583"/>
      <c r="E40" s="583"/>
      <c r="F40" s="584"/>
      <c r="G40" s="564" t="s">
        <v>43</v>
      </c>
      <c r="H40" s="565"/>
      <c r="I40" s="568"/>
      <c r="S40" s="476" t="s">
        <v>42</v>
      </c>
      <c r="T40" s="477"/>
      <c r="U40" s="477"/>
      <c r="V40" s="477"/>
      <c r="W40" s="364"/>
      <c r="Z40" s="478" t="s">
        <v>20</v>
      </c>
      <c r="AA40" s="479"/>
      <c r="AB40" s="480"/>
      <c r="AC40" s="484" t="s">
        <v>28</v>
      </c>
    </row>
    <row r="41" spans="2:36" ht="15.75" customHeight="1" x14ac:dyDescent="0.25">
      <c r="C41" s="582"/>
      <c r="D41" s="583"/>
      <c r="E41" s="583"/>
      <c r="F41" s="584"/>
      <c r="G41" s="566"/>
      <c r="H41" s="567"/>
      <c r="I41" s="568"/>
      <c r="S41" s="469" t="s">
        <v>12</v>
      </c>
      <c r="T41" s="470"/>
      <c r="U41" s="470"/>
      <c r="V41" s="470"/>
      <c r="W41" s="365"/>
      <c r="Z41" s="481"/>
      <c r="AA41" s="482"/>
      <c r="AB41" s="483"/>
      <c r="AC41" s="485"/>
    </row>
    <row r="42" spans="2:36" ht="18" customHeight="1" x14ac:dyDescent="0.25">
      <c r="C42" s="582"/>
      <c r="D42" s="583"/>
      <c r="E42" s="583"/>
      <c r="F42" s="584"/>
      <c r="G42" s="564" t="s">
        <v>49</v>
      </c>
      <c r="H42" s="565"/>
      <c r="I42" s="568"/>
      <c r="S42" s="469" t="s">
        <v>13</v>
      </c>
      <c r="T42" s="470"/>
      <c r="U42" s="470"/>
      <c r="V42" s="470"/>
      <c r="W42" s="366"/>
      <c r="Z42" s="466"/>
      <c r="AA42" s="467"/>
      <c r="AB42" s="468"/>
      <c r="AC42" s="58"/>
    </row>
    <row r="43" spans="2:36" ht="15.75" customHeight="1" x14ac:dyDescent="0.25">
      <c r="C43" s="582"/>
      <c r="D43" s="583"/>
      <c r="E43" s="583"/>
      <c r="F43" s="584"/>
      <c r="G43" s="566"/>
      <c r="H43" s="567"/>
      <c r="I43" s="568"/>
      <c r="S43" s="469" t="s">
        <v>14</v>
      </c>
      <c r="T43" s="470"/>
      <c r="U43" s="470"/>
      <c r="V43" s="470"/>
      <c r="W43" s="366"/>
      <c r="Z43" s="466"/>
      <c r="AA43" s="467"/>
      <c r="AB43" s="468"/>
      <c r="AC43" s="58"/>
    </row>
    <row r="44" spans="2:36" ht="14.25" customHeight="1" thickBot="1" x14ac:dyDescent="0.3">
      <c r="C44" s="582"/>
      <c r="D44" s="583"/>
      <c r="E44" s="583"/>
      <c r="F44" s="584"/>
      <c r="G44" s="267" t="s">
        <v>38</v>
      </c>
      <c r="H44" s="268"/>
      <c r="I44" s="50">
        <f>I40+I42</f>
        <v>0</v>
      </c>
      <c r="S44" s="471" t="s">
        <v>48</v>
      </c>
      <c r="T44" s="472"/>
      <c r="U44" s="472"/>
      <c r="V44" s="472"/>
      <c r="W44" s="367">
        <f>W40+W41+W42+W43</f>
        <v>0</v>
      </c>
      <c r="Z44" s="466"/>
      <c r="AA44" s="467"/>
      <c r="AB44" s="468"/>
      <c r="AC44" s="58"/>
    </row>
    <row r="45" spans="2:36" ht="14.25" customHeight="1" thickBot="1" x14ac:dyDescent="0.3">
      <c r="C45" s="582"/>
      <c r="D45" s="583"/>
      <c r="E45" s="583"/>
      <c r="F45" s="584"/>
      <c r="Z45" s="464" t="s">
        <v>38</v>
      </c>
      <c r="AA45" s="465"/>
      <c r="AB45" s="465"/>
      <c r="AC45" s="50">
        <f>SUM(AC42:AC44)</f>
        <v>0</v>
      </c>
    </row>
    <row r="46" spans="2:36" ht="14.25" customHeight="1" x14ac:dyDescent="0.25">
      <c r="C46" s="582"/>
      <c r="D46" s="583"/>
      <c r="E46" s="583"/>
      <c r="F46" s="584"/>
      <c r="G46" s="569" t="s">
        <v>32</v>
      </c>
      <c r="H46" s="585"/>
      <c r="I46" s="570"/>
      <c r="W46" s="6"/>
      <c r="X46" s="6"/>
    </row>
    <row r="47" spans="2:36" ht="14.25" customHeight="1" thickBot="1" x14ac:dyDescent="0.3">
      <c r="C47" s="576">
        <f>C40+C41+C42+C43+C44+C45+C46</f>
        <v>0</v>
      </c>
      <c r="D47" s="577"/>
      <c r="E47" s="577"/>
      <c r="F47" s="578"/>
      <c r="G47" s="579" t="s">
        <v>18</v>
      </c>
      <c r="H47" s="580"/>
      <c r="I47" s="581"/>
      <c r="W47" s="6"/>
      <c r="X47" s="6"/>
    </row>
    <row r="48" spans="2:36" ht="14.25" customHeight="1" thickBot="1" x14ac:dyDescent="0.3">
      <c r="G48" s="51" t="s">
        <v>16</v>
      </c>
      <c r="H48" s="269"/>
      <c r="W48" s="6"/>
      <c r="X48" s="6"/>
    </row>
    <row r="49" spans="7:24" ht="17.25" customHeight="1" thickBot="1" x14ac:dyDescent="0.3">
      <c r="G49" s="51" t="s">
        <v>213</v>
      </c>
      <c r="H49" s="59"/>
      <c r="W49" s="6"/>
      <c r="X49" s="6"/>
    </row>
    <row r="50" spans="7:24" ht="15" customHeight="1" x14ac:dyDescent="0.25">
      <c r="G50" s="569" t="s">
        <v>31</v>
      </c>
      <c r="H50" s="570"/>
      <c r="W50" s="6"/>
      <c r="X50" s="6"/>
    </row>
    <row r="51" spans="7:24" ht="15" customHeight="1" thickBot="1" x14ac:dyDescent="0.3">
      <c r="G51" s="571"/>
      <c r="H51" s="572"/>
      <c r="W51" s="6"/>
      <c r="X51" s="6"/>
    </row>
    <row r="52" spans="7:24" x14ac:dyDescent="0.25">
      <c r="G52" s="52" t="s">
        <v>11</v>
      </c>
      <c r="H52" s="52" t="s">
        <v>10</v>
      </c>
      <c r="W52" s="6"/>
      <c r="X52" s="6"/>
    </row>
    <row r="53" spans="7:24" ht="15.75" thickBot="1" x14ac:dyDescent="0.3">
      <c r="G53" s="53"/>
      <c r="H53" s="53"/>
      <c r="W53" s="6"/>
      <c r="X53" s="6"/>
    </row>
    <row r="54" spans="7:24" x14ac:dyDescent="0.25">
      <c r="G54" s="60"/>
      <c r="H54" s="63"/>
    </row>
    <row r="55" spans="7:24" x14ac:dyDescent="0.25">
      <c r="G55" s="61"/>
      <c r="H55" s="54"/>
    </row>
    <row r="56" spans="7:24" ht="15" customHeight="1" x14ac:dyDescent="0.25">
      <c r="G56" s="62"/>
      <c r="H56" s="55"/>
    </row>
    <row r="57" spans="7:24" x14ac:dyDescent="0.25">
      <c r="G57" s="61"/>
      <c r="H57" s="54"/>
    </row>
    <row r="58" spans="7:24" ht="15" customHeight="1" x14ac:dyDescent="0.25">
      <c r="G58" s="62"/>
      <c r="H58" s="55"/>
    </row>
    <row r="59" spans="7:24" x14ac:dyDescent="0.25">
      <c r="G59" s="61"/>
      <c r="H59" s="54"/>
    </row>
    <row r="60" spans="7:24" ht="15.75" customHeight="1" thickBot="1" x14ac:dyDescent="0.3">
      <c r="G60" s="62"/>
      <c r="H60" s="55"/>
    </row>
    <row r="61" spans="7:24" ht="26.25" customHeight="1" thickBot="1" x14ac:dyDescent="0.3">
      <c r="G61" s="4">
        <f>SUM(G54:G60)</f>
        <v>0</v>
      </c>
      <c r="H61" s="49">
        <f>SUM(H54:H60)</f>
        <v>0</v>
      </c>
    </row>
  </sheetData>
  <sheetProtection algorithmName="SHA-512" hashValue="OGNxGXI2LccaO12qYmpm5JpwFGRA4NLcnKlEwys3tQ5BCGiBINpNUjVxlOe5hLt4azaTSjCr/6Bu362bCW5nHw==" saltValue="hTRcOfhXaukYGfSQArpwhA==" spinCount="100000" sheet="1" objects="1" scenarios="1"/>
  <mergeCells count="75">
    <mergeCell ref="C2:E3"/>
    <mergeCell ref="F2:F5"/>
    <mergeCell ref="C1:L1"/>
    <mergeCell ref="G2:J3"/>
    <mergeCell ref="K2:K5"/>
    <mergeCell ref="L2:L5"/>
    <mergeCell ref="I4:J4"/>
    <mergeCell ref="B4:B5"/>
    <mergeCell ref="C4:C5"/>
    <mergeCell ref="D4:D5"/>
    <mergeCell ref="E4:E5"/>
    <mergeCell ref="G4:H4"/>
    <mergeCell ref="C41:F41"/>
    <mergeCell ref="C39:F39"/>
    <mergeCell ref="C40:F40"/>
    <mergeCell ref="C38:G38"/>
    <mergeCell ref="G39:I39"/>
    <mergeCell ref="G40:H41"/>
    <mergeCell ref="I40:I41"/>
    <mergeCell ref="C47:F47"/>
    <mergeCell ref="C45:F45"/>
    <mergeCell ref="C46:F46"/>
    <mergeCell ref="C44:F44"/>
    <mergeCell ref="C42:F42"/>
    <mergeCell ref="C43:F43"/>
    <mergeCell ref="Z9:AA9"/>
    <mergeCell ref="Z10:AA10"/>
    <mergeCell ref="G46:I46"/>
    <mergeCell ref="G47:I47"/>
    <mergeCell ref="Z17:AB17"/>
    <mergeCell ref="Z18:AB18"/>
    <mergeCell ref="Z21:AC21"/>
    <mergeCell ref="Z22:AB22"/>
    <mergeCell ref="Z23:AB23"/>
    <mergeCell ref="Z24:AB24"/>
    <mergeCell ref="Z25:AB25"/>
    <mergeCell ref="Z26:AB26"/>
    <mergeCell ref="Z39:AC39"/>
    <mergeCell ref="Z40:AB41"/>
    <mergeCell ref="Z44:AB44"/>
    <mergeCell ref="Z45:AB45"/>
    <mergeCell ref="G50:H51"/>
    <mergeCell ref="G42:H43"/>
    <mergeCell ref="I42:I43"/>
    <mergeCell ref="S1:U1"/>
    <mergeCell ref="M2:R3"/>
    <mergeCell ref="S2:V3"/>
    <mergeCell ref="T4:T5"/>
    <mergeCell ref="U4:U5"/>
    <mergeCell ref="V4:V5"/>
    <mergeCell ref="S4:S5"/>
    <mergeCell ref="S39:W39"/>
    <mergeCell ref="S44:V44"/>
    <mergeCell ref="S40:V40"/>
    <mergeCell ref="Z5:AB6"/>
    <mergeCell ref="AD5:AG5"/>
    <mergeCell ref="AD6:AE6"/>
    <mergeCell ref="AF6:AG6"/>
    <mergeCell ref="Z7:AA7"/>
    <mergeCell ref="AE7:AE8"/>
    <mergeCell ref="AF7:AF8"/>
    <mergeCell ref="AG7:AG8"/>
    <mergeCell ref="Z8:AA8"/>
    <mergeCell ref="AD7:AD8"/>
    <mergeCell ref="AD10:AF10"/>
    <mergeCell ref="Z13:AC13"/>
    <mergeCell ref="Z14:AB14"/>
    <mergeCell ref="Z15:AB15"/>
    <mergeCell ref="Z16:AB16"/>
    <mergeCell ref="AC40:AC41"/>
    <mergeCell ref="S41:V41"/>
    <mergeCell ref="S42:V42"/>
    <mergeCell ref="Z42:AB42"/>
    <mergeCell ref="S43:V43"/>
    <mergeCell ref="Z43:AB43"/>
  </mergeCells>
  <pageMargins left="0.7" right="0.7" top="0.75" bottom="0.75" header="0.3" footer="0.3"/>
  <pageSetup paperSize="9" scale="64" fitToHeight="0" orientation="landscape"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B337A862-0907-40FC-8D04-3E3E86D463FD}">
          <x14:formula1>
            <xm:f>Llistes!$D$11:$D$19</xm:f>
          </x14:formula1>
          <xm:sqref>X6:X35</xm:sqref>
        </x14:dataValidation>
        <x14:dataValidation type="list" allowBlank="1" showInputMessage="1" showErrorMessage="1" xr:uid="{55131DB4-66A2-4CF6-8047-C9531C794594}">
          <x14:formula1>
            <xm:f>'Usos Activitats Pròpies'!$G$1:$AA$1</xm:f>
          </x14:formula1>
          <xm:sqref>Y6:Y36</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pageSetUpPr fitToPage="1"/>
  </sheetPr>
  <dimension ref="B1:AJ61"/>
  <sheetViews>
    <sheetView zoomScale="80" zoomScaleNormal="80" zoomScalePageLayoutView="85" workbookViewId="0">
      <selection activeCell="C6" sqref="C6"/>
    </sheetView>
  </sheetViews>
  <sheetFormatPr baseColWidth="10" defaultColWidth="7.5703125" defaultRowHeight="15" x14ac:dyDescent="0.25"/>
  <cols>
    <col min="1" max="1" width="1.7109375" style="1" customWidth="1"/>
    <col min="2" max="2" width="7.5703125" style="11"/>
    <col min="3" max="10" width="7.5703125" style="1"/>
    <col min="11" max="11" width="6.7109375" style="1" customWidth="1"/>
    <col min="12" max="12" width="6.140625" style="1" customWidth="1"/>
    <col min="13" max="22" width="7.5703125" style="1"/>
    <col min="23" max="23" width="9.5703125" style="1" customWidth="1"/>
    <col min="24" max="24" width="10.28515625" style="1" customWidth="1"/>
    <col min="25" max="25" width="12" style="1" customWidth="1"/>
    <col min="26" max="28" width="7.5703125" style="1"/>
    <col min="29" max="29" width="9.85546875" style="1" bestFit="1" customWidth="1"/>
    <col min="30" max="34" width="7.5703125" style="1"/>
    <col min="35" max="35" width="20.5703125" style="197" customWidth="1"/>
    <col min="36" max="36" width="22.28515625" style="197" customWidth="1"/>
    <col min="37" max="16384" width="7.5703125" style="1"/>
  </cols>
  <sheetData>
    <row r="1" spans="2:33" ht="26.25" customHeight="1" thickBot="1" x14ac:dyDescent="0.3">
      <c r="B1" s="12" t="str">
        <f>MensualSumatori!A1</f>
        <v>Gener</v>
      </c>
      <c r="C1" s="532" t="s">
        <v>45</v>
      </c>
      <c r="D1" s="533"/>
      <c r="E1" s="533"/>
      <c r="F1" s="533"/>
      <c r="G1" s="533"/>
      <c r="H1" s="533"/>
      <c r="I1" s="533"/>
      <c r="J1" s="533"/>
      <c r="K1" s="533"/>
      <c r="L1" s="534"/>
      <c r="S1" s="505" t="s">
        <v>190</v>
      </c>
      <c r="T1" s="506"/>
      <c r="U1" s="507"/>
      <c r="V1" s="279"/>
    </row>
    <row r="2" spans="2:33" ht="14.25" customHeight="1" x14ac:dyDescent="0.25">
      <c r="B2" s="12">
        <v>25</v>
      </c>
      <c r="C2" s="535" t="s">
        <v>1</v>
      </c>
      <c r="D2" s="536"/>
      <c r="E2" s="536"/>
      <c r="F2" s="592" t="s">
        <v>2</v>
      </c>
      <c r="G2" s="535" t="s">
        <v>24</v>
      </c>
      <c r="H2" s="536"/>
      <c r="I2" s="536"/>
      <c r="J2" s="537"/>
      <c r="K2" s="541" t="s">
        <v>169</v>
      </c>
      <c r="L2" s="541" t="s">
        <v>170</v>
      </c>
      <c r="M2" s="508" t="s">
        <v>0</v>
      </c>
      <c r="N2" s="509"/>
      <c r="O2" s="509"/>
      <c r="P2" s="509"/>
      <c r="Q2" s="509"/>
      <c r="R2" s="510"/>
      <c r="S2" s="514" t="s">
        <v>29</v>
      </c>
      <c r="T2" s="515"/>
      <c r="U2" s="515"/>
      <c r="V2" s="516"/>
      <c r="W2" s="274"/>
      <c r="X2" s="274"/>
    </row>
    <row r="3" spans="2:33" ht="14.25" customHeight="1" thickBot="1" x14ac:dyDescent="0.3">
      <c r="C3" s="538"/>
      <c r="D3" s="539"/>
      <c r="E3" s="539"/>
      <c r="F3" s="593"/>
      <c r="G3" s="538"/>
      <c r="H3" s="539"/>
      <c r="I3" s="539"/>
      <c r="J3" s="540"/>
      <c r="K3" s="542"/>
      <c r="L3" s="542"/>
      <c r="M3" s="511"/>
      <c r="N3" s="512"/>
      <c r="O3" s="512"/>
      <c r="P3" s="512"/>
      <c r="Q3" s="512"/>
      <c r="R3" s="513"/>
      <c r="S3" s="517"/>
      <c r="T3" s="518"/>
      <c r="U3" s="518"/>
      <c r="V3" s="519"/>
      <c r="W3" s="274"/>
      <c r="X3" s="274"/>
    </row>
    <row r="4" spans="2:33" ht="30.75" customHeight="1" thickBot="1" x14ac:dyDescent="0.3">
      <c r="B4" s="586" t="s">
        <v>17</v>
      </c>
      <c r="C4" s="588" t="s">
        <v>3</v>
      </c>
      <c r="D4" s="588" t="s">
        <v>4</v>
      </c>
      <c r="E4" s="590" t="s">
        <v>5</v>
      </c>
      <c r="F4" s="593"/>
      <c r="G4" s="544" t="s">
        <v>25</v>
      </c>
      <c r="H4" s="545"/>
      <c r="I4" s="544" t="s">
        <v>5</v>
      </c>
      <c r="J4" s="545"/>
      <c r="K4" s="542"/>
      <c r="L4" s="542"/>
      <c r="M4" s="44" t="s">
        <v>186</v>
      </c>
      <c r="N4" s="44" t="s">
        <v>187</v>
      </c>
      <c r="O4" s="45" t="s">
        <v>22</v>
      </c>
      <c r="P4" s="46" t="s">
        <v>23</v>
      </c>
      <c r="Q4" s="45" t="s">
        <v>188</v>
      </c>
      <c r="R4" s="46" t="s">
        <v>189</v>
      </c>
      <c r="S4" s="524" t="s">
        <v>6</v>
      </c>
      <c r="T4" s="520" t="s">
        <v>7</v>
      </c>
      <c r="U4" s="520" t="s">
        <v>8</v>
      </c>
      <c r="V4" s="522" t="s">
        <v>9</v>
      </c>
      <c r="W4" s="274"/>
      <c r="X4" s="274"/>
    </row>
    <row r="5" spans="2:33" ht="36.75" customHeight="1" thickBot="1" x14ac:dyDescent="0.3">
      <c r="B5" s="587"/>
      <c r="C5" s="589"/>
      <c r="D5" s="589"/>
      <c r="E5" s="591"/>
      <c r="F5" s="594"/>
      <c r="G5" s="265" t="s">
        <v>21</v>
      </c>
      <c r="H5" s="272" t="s">
        <v>26</v>
      </c>
      <c r="I5" s="266" t="s">
        <v>21</v>
      </c>
      <c r="J5" s="271" t="s">
        <v>26</v>
      </c>
      <c r="K5" s="543"/>
      <c r="L5" s="543"/>
      <c r="M5" s="20" t="s">
        <v>15</v>
      </c>
      <c r="N5" s="164" t="s">
        <v>15</v>
      </c>
      <c r="O5" s="21" t="s">
        <v>15</v>
      </c>
      <c r="P5" s="21" t="s">
        <v>15</v>
      </c>
      <c r="Q5" s="21" t="s">
        <v>15</v>
      </c>
      <c r="R5" s="21" t="s">
        <v>15</v>
      </c>
      <c r="S5" s="525"/>
      <c r="T5" s="521"/>
      <c r="U5" s="521"/>
      <c r="V5" s="523"/>
      <c r="W5" s="278" t="s">
        <v>225</v>
      </c>
      <c r="X5" s="462" t="s">
        <v>222</v>
      </c>
      <c r="Y5" s="463" t="s">
        <v>250</v>
      </c>
      <c r="Z5" s="515" t="s">
        <v>44</v>
      </c>
      <c r="AA5" s="515"/>
      <c r="AB5" s="516"/>
      <c r="AD5" s="557" t="s">
        <v>184</v>
      </c>
      <c r="AE5" s="558"/>
      <c r="AF5" s="558"/>
      <c r="AG5" s="559"/>
    </row>
    <row r="6" spans="2:33" ht="14.25" customHeight="1" thickBot="1" x14ac:dyDescent="0.3">
      <c r="B6" s="188">
        <v>1</v>
      </c>
      <c r="C6" s="179"/>
      <c r="D6" s="180"/>
      <c r="E6" s="165"/>
      <c r="F6" s="416"/>
      <c r="G6" s="412"/>
      <c r="H6" s="166"/>
      <c r="I6" s="166"/>
      <c r="J6" s="166"/>
      <c r="K6" s="167"/>
      <c r="L6" s="170"/>
      <c r="M6" s="167"/>
      <c r="N6" s="168"/>
      <c r="O6" s="168"/>
      <c r="P6" s="168"/>
      <c r="Q6" s="168"/>
      <c r="R6" s="170"/>
      <c r="S6" s="181"/>
      <c r="T6" s="168"/>
      <c r="U6" s="169"/>
      <c r="V6" s="169"/>
      <c r="W6" s="446"/>
      <c r="X6" s="448"/>
      <c r="Y6" s="452"/>
      <c r="Z6" s="555"/>
      <c r="AA6" s="555"/>
      <c r="AB6" s="556"/>
      <c r="AD6" s="544" t="s">
        <v>25</v>
      </c>
      <c r="AE6" s="545"/>
      <c r="AF6" s="544" t="s">
        <v>5</v>
      </c>
      <c r="AG6" s="545"/>
    </row>
    <row r="7" spans="2:33" ht="14.25" customHeight="1" x14ac:dyDescent="0.25">
      <c r="B7" s="189">
        <v>2</v>
      </c>
      <c r="C7" s="182"/>
      <c r="D7" s="174"/>
      <c r="E7" s="171"/>
      <c r="F7" s="417"/>
      <c r="G7" s="413"/>
      <c r="H7" s="173"/>
      <c r="I7" s="173"/>
      <c r="J7" s="173"/>
      <c r="K7" s="172"/>
      <c r="L7" s="173"/>
      <c r="M7" s="172"/>
      <c r="N7" s="174"/>
      <c r="O7" s="174"/>
      <c r="P7" s="174"/>
      <c r="Q7" s="174"/>
      <c r="R7" s="173"/>
      <c r="S7" s="182"/>
      <c r="T7" s="174"/>
      <c r="U7" s="171"/>
      <c r="V7" s="171"/>
      <c r="W7" s="417"/>
      <c r="X7" s="449"/>
      <c r="Y7" s="454"/>
      <c r="Z7" s="486" t="s">
        <v>6</v>
      </c>
      <c r="AA7" s="487"/>
      <c r="AB7" s="56"/>
      <c r="AD7" s="493" t="s">
        <v>21</v>
      </c>
      <c r="AE7" s="560" t="s">
        <v>26</v>
      </c>
      <c r="AF7" s="493" t="s">
        <v>21</v>
      </c>
      <c r="AG7" s="560" t="s">
        <v>26</v>
      </c>
    </row>
    <row r="8" spans="2:33" ht="14.25" customHeight="1" thickBot="1" x14ac:dyDescent="0.3">
      <c r="B8" s="190">
        <v>3</v>
      </c>
      <c r="C8" s="183"/>
      <c r="D8" s="178"/>
      <c r="E8" s="175"/>
      <c r="F8" s="418"/>
      <c r="G8" s="414"/>
      <c r="H8" s="177"/>
      <c r="I8" s="177"/>
      <c r="J8" s="177"/>
      <c r="K8" s="176"/>
      <c r="L8" s="177"/>
      <c r="M8" s="176"/>
      <c r="N8" s="178"/>
      <c r="O8" s="178"/>
      <c r="P8" s="178"/>
      <c r="Q8" s="178"/>
      <c r="R8" s="177"/>
      <c r="S8" s="183"/>
      <c r="T8" s="178"/>
      <c r="U8" s="175"/>
      <c r="V8" s="175"/>
      <c r="W8" s="418"/>
      <c r="X8" s="450"/>
      <c r="Y8" s="452"/>
      <c r="Z8" s="562" t="s">
        <v>7</v>
      </c>
      <c r="AA8" s="563"/>
      <c r="AB8" s="56"/>
      <c r="AD8" s="494"/>
      <c r="AE8" s="561"/>
      <c r="AF8" s="494"/>
      <c r="AG8" s="561"/>
    </row>
    <row r="9" spans="2:33" ht="14.25" customHeight="1" thickBot="1" x14ac:dyDescent="0.3">
      <c r="B9" s="189">
        <v>4</v>
      </c>
      <c r="C9" s="182"/>
      <c r="D9" s="174"/>
      <c r="E9" s="171"/>
      <c r="F9" s="417"/>
      <c r="G9" s="413"/>
      <c r="H9" s="173"/>
      <c r="I9" s="173"/>
      <c r="J9" s="173"/>
      <c r="K9" s="172"/>
      <c r="L9" s="173"/>
      <c r="M9" s="172"/>
      <c r="N9" s="174"/>
      <c r="O9" s="174"/>
      <c r="P9" s="174"/>
      <c r="Q9" s="174"/>
      <c r="R9" s="173"/>
      <c r="S9" s="182"/>
      <c r="T9" s="174"/>
      <c r="U9" s="171"/>
      <c r="V9" s="171"/>
      <c r="W9" s="417"/>
      <c r="X9" s="449"/>
      <c r="Y9" s="454"/>
      <c r="Z9" s="486" t="s">
        <v>8</v>
      </c>
      <c r="AA9" s="487"/>
      <c r="AB9" s="56"/>
      <c r="AD9" s="273">
        <f>COUNTIFS(G6:G35,"&gt;4")</f>
        <v>0</v>
      </c>
      <c r="AE9" s="273">
        <f>COUNTIFS(H6:H35,"&gt;4")</f>
        <v>0</v>
      </c>
      <c r="AF9" s="273">
        <f>COUNTIFS(I6:I35,"&gt;4")</f>
        <v>0</v>
      </c>
      <c r="AG9" s="273">
        <f>COUNTIFS(J6:J35,"&gt;4")</f>
        <v>0</v>
      </c>
    </row>
    <row r="10" spans="2:33" ht="14.25" customHeight="1" thickBot="1" x14ac:dyDescent="0.3">
      <c r="B10" s="190">
        <v>5</v>
      </c>
      <c r="C10" s="183"/>
      <c r="D10" s="178"/>
      <c r="E10" s="175"/>
      <c r="F10" s="418"/>
      <c r="G10" s="414"/>
      <c r="H10" s="177"/>
      <c r="I10" s="177"/>
      <c r="J10" s="177"/>
      <c r="K10" s="176"/>
      <c r="L10" s="177"/>
      <c r="M10" s="176"/>
      <c r="N10" s="178"/>
      <c r="O10" s="178"/>
      <c r="P10" s="178"/>
      <c r="Q10" s="178"/>
      <c r="R10" s="177"/>
      <c r="S10" s="183"/>
      <c r="T10" s="178"/>
      <c r="U10" s="175"/>
      <c r="V10" s="175"/>
      <c r="W10" s="418"/>
      <c r="X10" s="450"/>
      <c r="Y10" s="452"/>
      <c r="Z10" s="488" t="s">
        <v>9</v>
      </c>
      <c r="AA10" s="489"/>
      <c r="AB10" s="57"/>
      <c r="AD10" s="490" t="s">
        <v>185</v>
      </c>
      <c r="AE10" s="491"/>
      <c r="AF10" s="492"/>
      <c r="AG10" s="273">
        <f>AD9+AE9+AF9+AG9</f>
        <v>0</v>
      </c>
    </row>
    <row r="11" spans="2:33" ht="14.25" customHeight="1" x14ac:dyDescent="0.25">
      <c r="B11" s="189">
        <v>6</v>
      </c>
      <c r="C11" s="182"/>
      <c r="D11" s="174"/>
      <c r="E11" s="171"/>
      <c r="F11" s="417"/>
      <c r="G11" s="413"/>
      <c r="H11" s="173"/>
      <c r="I11" s="173"/>
      <c r="J11" s="173"/>
      <c r="K11" s="172"/>
      <c r="L11" s="173"/>
      <c r="M11" s="172"/>
      <c r="N11" s="174"/>
      <c r="O11" s="174"/>
      <c r="P11" s="174"/>
      <c r="Q11" s="174"/>
      <c r="R11" s="173"/>
      <c r="S11" s="182"/>
      <c r="T11" s="174"/>
      <c r="U11" s="171"/>
      <c r="V11" s="171"/>
      <c r="W11" s="417"/>
      <c r="X11" s="449"/>
      <c r="Y11" s="454"/>
    </row>
    <row r="12" spans="2:33" ht="14.25" customHeight="1" thickBot="1" x14ac:dyDescent="0.3">
      <c r="B12" s="190">
        <v>7</v>
      </c>
      <c r="C12" s="183"/>
      <c r="D12" s="178"/>
      <c r="E12" s="175"/>
      <c r="F12" s="418"/>
      <c r="G12" s="414"/>
      <c r="H12" s="177"/>
      <c r="I12" s="177"/>
      <c r="J12" s="177"/>
      <c r="K12" s="176"/>
      <c r="L12" s="177"/>
      <c r="M12" s="176"/>
      <c r="N12" s="178"/>
      <c r="O12" s="178"/>
      <c r="P12" s="178"/>
      <c r="Q12" s="178"/>
      <c r="R12" s="177"/>
      <c r="S12" s="183"/>
      <c r="T12" s="178"/>
      <c r="U12" s="175"/>
      <c r="V12" s="175"/>
      <c r="W12" s="418"/>
      <c r="X12" s="450"/>
      <c r="Y12" s="452"/>
    </row>
    <row r="13" spans="2:33" ht="14.25" customHeight="1" x14ac:dyDescent="0.25">
      <c r="B13" s="189">
        <v>8</v>
      </c>
      <c r="C13" s="182"/>
      <c r="D13" s="174"/>
      <c r="E13" s="171"/>
      <c r="F13" s="417"/>
      <c r="G13" s="413"/>
      <c r="H13" s="173"/>
      <c r="I13" s="173"/>
      <c r="J13" s="173"/>
      <c r="K13" s="172"/>
      <c r="L13" s="173"/>
      <c r="M13" s="172"/>
      <c r="N13" s="174"/>
      <c r="O13" s="174"/>
      <c r="P13" s="174"/>
      <c r="Q13" s="174"/>
      <c r="R13" s="173"/>
      <c r="S13" s="182"/>
      <c r="T13" s="174"/>
      <c r="U13" s="171"/>
      <c r="V13" s="171"/>
      <c r="W13" s="417"/>
      <c r="X13" s="449"/>
      <c r="Y13" s="454"/>
      <c r="Z13" s="549" t="s">
        <v>128</v>
      </c>
      <c r="AA13" s="550"/>
      <c r="AB13" s="550"/>
      <c r="AC13" s="551"/>
    </row>
    <row r="14" spans="2:33" ht="14.25" customHeight="1" x14ac:dyDescent="0.25">
      <c r="B14" s="190">
        <v>9</v>
      </c>
      <c r="C14" s="183"/>
      <c r="D14" s="178"/>
      <c r="E14" s="175"/>
      <c r="F14" s="418"/>
      <c r="G14" s="414"/>
      <c r="H14" s="177"/>
      <c r="I14" s="177"/>
      <c r="J14" s="177"/>
      <c r="K14" s="176"/>
      <c r="L14" s="177"/>
      <c r="M14" s="176"/>
      <c r="N14" s="178"/>
      <c r="O14" s="178"/>
      <c r="P14" s="178"/>
      <c r="Q14" s="178"/>
      <c r="R14" s="177"/>
      <c r="S14" s="183"/>
      <c r="T14" s="178"/>
      <c r="U14" s="175"/>
      <c r="V14" s="175"/>
      <c r="W14" s="418"/>
      <c r="X14" s="450"/>
      <c r="Y14" s="452"/>
      <c r="Z14" s="552" t="s">
        <v>129</v>
      </c>
      <c r="AA14" s="553"/>
      <c r="AB14" s="553"/>
      <c r="AC14" s="163">
        <f>C36+D36+E36+F36+G36+H36+I36+J36</f>
        <v>0</v>
      </c>
    </row>
    <row r="15" spans="2:33" ht="14.25" customHeight="1" x14ac:dyDescent="0.25">
      <c r="B15" s="189">
        <v>10</v>
      </c>
      <c r="C15" s="182"/>
      <c r="D15" s="174"/>
      <c r="E15" s="171"/>
      <c r="F15" s="417"/>
      <c r="G15" s="413"/>
      <c r="H15" s="173"/>
      <c r="I15" s="173"/>
      <c r="J15" s="173"/>
      <c r="K15" s="172"/>
      <c r="L15" s="173"/>
      <c r="M15" s="172"/>
      <c r="N15" s="174"/>
      <c r="O15" s="174"/>
      <c r="P15" s="174"/>
      <c r="Q15" s="174"/>
      <c r="R15" s="173"/>
      <c r="S15" s="182"/>
      <c r="T15" s="174"/>
      <c r="U15" s="171"/>
      <c r="V15" s="171"/>
      <c r="W15" s="417"/>
      <c r="X15" s="449"/>
      <c r="Y15" s="454"/>
      <c r="Z15" s="552" t="s">
        <v>130</v>
      </c>
      <c r="AA15" s="553"/>
      <c r="AB15" s="553"/>
      <c r="AC15" s="163">
        <f>H38</f>
        <v>0</v>
      </c>
    </row>
    <row r="16" spans="2:33" ht="14.25" customHeight="1" x14ac:dyDescent="0.25">
      <c r="B16" s="190">
        <v>11</v>
      </c>
      <c r="C16" s="183"/>
      <c r="D16" s="178"/>
      <c r="E16" s="175"/>
      <c r="F16" s="418"/>
      <c r="G16" s="414"/>
      <c r="H16" s="177"/>
      <c r="I16" s="177"/>
      <c r="J16" s="177"/>
      <c r="K16" s="176"/>
      <c r="L16" s="177"/>
      <c r="M16" s="176"/>
      <c r="N16" s="178"/>
      <c r="O16" s="178"/>
      <c r="P16" s="178"/>
      <c r="Q16" s="178"/>
      <c r="R16" s="177"/>
      <c r="S16" s="183"/>
      <c r="T16" s="178"/>
      <c r="U16" s="175"/>
      <c r="V16" s="175"/>
      <c r="W16" s="418"/>
      <c r="X16" s="450"/>
      <c r="Y16" s="452"/>
      <c r="Z16" s="552" t="s">
        <v>99</v>
      </c>
      <c r="AA16" s="553"/>
      <c r="AB16" s="553"/>
      <c r="AC16" s="163">
        <f>W44</f>
        <v>0</v>
      </c>
    </row>
    <row r="17" spans="2:29" ht="14.25" customHeight="1" x14ac:dyDescent="0.25">
      <c r="B17" s="189">
        <v>12</v>
      </c>
      <c r="C17" s="182"/>
      <c r="D17" s="174"/>
      <c r="E17" s="171"/>
      <c r="F17" s="417"/>
      <c r="G17" s="413"/>
      <c r="H17" s="173"/>
      <c r="I17" s="173"/>
      <c r="J17" s="173"/>
      <c r="K17" s="172"/>
      <c r="L17" s="173"/>
      <c r="M17" s="172"/>
      <c r="N17" s="174"/>
      <c r="O17" s="174"/>
      <c r="P17" s="174"/>
      <c r="Q17" s="174"/>
      <c r="R17" s="173"/>
      <c r="S17" s="182"/>
      <c r="T17" s="174"/>
      <c r="U17" s="171"/>
      <c r="V17" s="171"/>
      <c r="W17" s="417"/>
      <c r="X17" s="449"/>
      <c r="Y17" s="454"/>
      <c r="Z17" s="554" t="s">
        <v>192</v>
      </c>
      <c r="AA17" s="554"/>
      <c r="AB17" s="552"/>
      <c r="AC17" s="163">
        <f>AC45</f>
        <v>0</v>
      </c>
    </row>
    <row r="18" spans="2:29" ht="14.25" customHeight="1" thickBot="1" x14ac:dyDescent="0.3">
      <c r="B18" s="190">
        <v>13</v>
      </c>
      <c r="C18" s="183"/>
      <c r="D18" s="178"/>
      <c r="E18" s="175"/>
      <c r="F18" s="418"/>
      <c r="G18" s="414"/>
      <c r="H18" s="177"/>
      <c r="I18" s="177"/>
      <c r="J18" s="177"/>
      <c r="K18" s="176"/>
      <c r="L18" s="177"/>
      <c r="M18" s="176"/>
      <c r="N18" s="178"/>
      <c r="O18" s="178"/>
      <c r="P18" s="178"/>
      <c r="Q18" s="178"/>
      <c r="R18" s="177"/>
      <c r="S18" s="183"/>
      <c r="T18" s="178"/>
      <c r="U18" s="175"/>
      <c r="V18" s="175"/>
      <c r="W18" s="418"/>
      <c r="X18" s="450"/>
      <c r="Y18" s="452"/>
      <c r="Z18" s="497" t="s">
        <v>48</v>
      </c>
      <c r="AA18" s="498"/>
      <c r="AB18" s="498"/>
      <c r="AC18" s="162">
        <f>AC14+AC15+AC16+AC17</f>
        <v>0</v>
      </c>
    </row>
    <row r="19" spans="2:29" ht="14.25" customHeight="1" x14ac:dyDescent="0.25">
      <c r="B19" s="189">
        <v>14</v>
      </c>
      <c r="C19" s="182"/>
      <c r="D19" s="174"/>
      <c r="E19" s="171"/>
      <c r="F19" s="417"/>
      <c r="G19" s="413"/>
      <c r="H19" s="173"/>
      <c r="I19" s="173"/>
      <c r="J19" s="173"/>
      <c r="K19" s="172"/>
      <c r="L19" s="173"/>
      <c r="M19" s="172"/>
      <c r="N19" s="174"/>
      <c r="O19" s="174"/>
      <c r="P19" s="174"/>
      <c r="Q19" s="174"/>
      <c r="R19" s="173"/>
      <c r="S19" s="182"/>
      <c r="T19" s="174"/>
      <c r="U19" s="171"/>
      <c r="V19" s="171"/>
      <c r="W19" s="417"/>
      <c r="X19" s="449"/>
      <c r="Y19" s="454"/>
    </row>
    <row r="20" spans="2:29" ht="14.25" customHeight="1" thickBot="1" x14ac:dyDescent="0.3">
      <c r="B20" s="190">
        <v>15</v>
      </c>
      <c r="C20" s="183"/>
      <c r="D20" s="178"/>
      <c r="E20" s="175"/>
      <c r="F20" s="418"/>
      <c r="G20" s="414"/>
      <c r="H20" s="177"/>
      <c r="I20" s="177"/>
      <c r="J20" s="177"/>
      <c r="K20" s="176"/>
      <c r="L20" s="177"/>
      <c r="M20" s="176"/>
      <c r="N20" s="178"/>
      <c r="O20" s="178"/>
      <c r="P20" s="178"/>
      <c r="Q20" s="178"/>
      <c r="R20" s="177"/>
      <c r="S20" s="183"/>
      <c r="T20" s="178"/>
      <c r="U20" s="175"/>
      <c r="V20" s="175"/>
      <c r="W20" s="418"/>
      <c r="X20" s="450"/>
      <c r="Y20" s="452"/>
    </row>
    <row r="21" spans="2:29" ht="14.25" customHeight="1" x14ac:dyDescent="0.25">
      <c r="B21" s="189">
        <v>16</v>
      </c>
      <c r="C21" s="182"/>
      <c r="D21" s="174"/>
      <c r="E21" s="171"/>
      <c r="F21" s="417"/>
      <c r="G21" s="413"/>
      <c r="H21" s="173"/>
      <c r="I21" s="173"/>
      <c r="J21" s="173"/>
      <c r="K21" s="172"/>
      <c r="L21" s="173"/>
      <c r="M21" s="172"/>
      <c r="N21" s="174"/>
      <c r="O21" s="174"/>
      <c r="P21" s="174"/>
      <c r="Q21" s="174"/>
      <c r="R21" s="173"/>
      <c r="S21" s="182"/>
      <c r="T21" s="174"/>
      <c r="U21" s="171"/>
      <c r="V21" s="171"/>
      <c r="W21" s="417"/>
      <c r="X21" s="449"/>
      <c r="Y21" s="454"/>
      <c r="Z21" s="499" t="s">
        <v>131</v>
      </c>
      <c r="AA21" s="500"/>
      <c r="AB21" s="500"/>
      <c r="AC21" s="501"/>
    </row>
    <row r="22" spans="2:29" ht="14.25" customHeight="1" x14ac:dyDescent="0.25">
      <c r="B22" s="190">
        <v>17</v>
      </c>
      <c r="C22" s="183"/>
      <c r="D22" s="178"/>
      <c r="E22" s="175"/>
      <c r="F22" s="418"/>
      <c r="G22" s="414"/>
      <c r="H22" s="177"/>
      <c r="I22" s="177"/>
      <c r="J22" s="177"/>
      <c r="K22" s="176"/>
      <c r="L22" s="177"/>
      <c r="M22" s="176"/>
      <c r="N22" s="178"/>
      <c r="O22" s="178"/>
      <c r="P22" s="178"/>
      <c r="Q22" s="178"/>
      <c r="R22" s="177"/>
      <c r="S22" s="183"/>
      <c r="T22" s="178"/>
      <c r="U22" s="175"/>
      <c r="V22" s="175"/>
      <c r="W22" s="418"/>
      <c r="X22" s="450"/>
      <c r="Y22" s="452"/>
      <c r="Z22" s="495" t="s">
        <v>133</v>
      </c>
      <c r="AA22" s="496"/>
      <c r="AB22" s="496"/>
      <c r="AC22" s="163">
        <f>M36+N36+O36+P36+Q36+R36</f>
        <v>0</v>
      </c>
    </row>
    <row r="23" spans="2:29" ht="14.25" customHeight="1" x14ac:dyDescent="0.25">
      <c r="B23" s="189">
        <v>18</v>
      </c>
      <c r="C23" s="182"/>
      <c r="D23" s="174"/>
      <c r="E23" s="171"/>
      <c r="F23" s="417"/>
      <c r="G23" s="413"/>
      <c r="H23" s="173"/>
      <c r="I23" s="173"/>
      <c r="J23" s="173"/>
      <c r="K23" s="172"/>
      <c r="L23" s="173"/>
      <c r="M23" s="172"/>
      <c r="N23" s="174"/>
      <c r="O23" s="174"/>
      <c r="P23" s="174"/>
      <c r="Q23" s="174"/>
      <c r="R23" s="173"/>
      <c r="S23" s="182"/>
      <c r="T23" s="174"/>
      <c r="U23" s="171"/>
      <c r="V23" s="171"/>
      <c r="W23" s="417"/>
      <c r="X23" s="449"/>
      <c r="Y23" s="454"/>
      <c r="Z23" s="495" t="s">
        <v>132</v>
      </c>
      <c r="AA23" s="496"/>
      <c r="AB23" s="496"/>
      <c r="AC23" s="163">
        <f>S36+T36+U36+V36</f>
        <v>0</v>
      </c>
    </row>
    <row r="24" spans="2:29" ht="14.25" customHeight="1" x14ac:dyDescent="0.25">
      <c r="B24" s="190">
        <v>19</v>
      </c>
      <c r="C24" s="183"/>
      <c r="D24" s="178"/>
      <c r="E24" s="175"/>
      <c r="F24" s="418"/>
      <c r="G24" s="414"/>
      <c r="H24" s="177"/>
      <c r="I24" s="177"/>
      <c r="J24" s="177"/>
      <c r="K24" s="176"/>
      <c r="L24" s="177"/>
      <c r="M24" s="176"/>
      <c r="N24" s="178"/>
      <c r="O24" s="178"/>
      <c r="P24" s="178"/>
      <c r="Q24" s="178"/>
      <c r="R24" s="177"/>
      <c r="S24" s="183"/>
      <c r="T24" s="178"/>
      <c r="U24" s="175"/>
      <c r="V24" s="175"/>
      <c r="W24" s="418"/>
      <c r="X24" s="450"/>
      <c r="Y24" s="452"/>
      <c r="Z24" s="546" t="s">
        <v>134</v>
      </c>
      <c r="AA24" s="546"/>
      <c r="AB24" s="495"/>
      <c r="AC24" s="163">
        <f>G61+H61</f>
        <v>0</v>
      </c>
    </row>
    <row r="25" spans="2:29" ht="14.25" customHeight="1" x14ac:dyDescent="0.25">
      <c r="B25" s="189">
        <v>20</v>
      </c>
      <c r="C25" s="182"/>
      <c r="D25" s="174"/>
      <c r="E25" s="171"/>
      <c r="F25" s="417"/>
      <c r="G25" s="413"/>
      <c r="H25" s="173"/>
      <c r="I25" s="173"/>
      <c r="J25" s="173"/>
      <c r="K25" s="172"/>
      <c r="L25" s="173"/>
      <c r="M25" s="172"/>
      <c r="N25" s="174"/>
      <c r="O25" s="174"/>
      <c r="P25" s="174"/>
      <c r="Q25" s="174"/>
      <c r="R25" s="173"/>
      <c r="S25" s="182"/>
      <c r="T25" s="174"/>
      <c r="U25" s="171"/>
      <c r="V25" s="171"/>
      <c r="W25" s="417"/>
      <c r="X25" s="449"/>
      <c r="Y25" s="454"/>
      <c r="Z25" s="546" t="s">
        <v>135</v>
      </c>
      <c r="AA25" s="546"/>
      <c r="AB25" s="495"/>
      <c r="AC25" s="163">
        <f>W44</f>
        <v>0</v>
      </c>
    </row>
    <row r="26" spans="2:29" ht="14.25" customHeight="1" thickBot="1" x14ac:dyDescent="0.3">
      <c r="B26" s="190">
        <v>21</v>
      </c>
      <c r="C26" s="183"/>
      <c r="D26" s="178"/>
      <c r="E26" s="175"/>
      <c r="F26" s="418"/>
      <c r="G26" s="414"/>
      <c r="H26" s="177"/>
      <c r="I26" s="177"/>
      <c r="J26" s="177"/>
      <c r="K26" s="176"/>
      <c r="L26" s="177"/>
      <c r="M26" s="176"/>
      <c r="N26" s="178"/>
      <c r="O26" s="178"/>
      <c r="P26" s="178"/>
      <c r="Q26" s="178"/>
      <c r="R26" s="177"/>
      <c r="S26" s="183"/>
      <c r="T26" s="178"/>
      <c r="U26" s="175"/>
      <c r="V26" s="175"/>
      <c r="W26" s="418"/>
      <c r="X26" s="450"/>
      <c r="Y26" s="452"/>
      <c r="Z26" s="547" t="s">
        <v>48</v>
      </c>
      <c r="AA26" s="548"/>
      <c r="AB26" s="548"/>
      <c r="AC26" s="162">
        <f>AC22+AC23+AC24+AC25</f>
        <v>0</v>
      </c>
    </row>
    <row r="27" spans="2:29" ht="14.25" customHeight="1" x14ac:dyDescent="0.25">
      <c r="B27" s="189">
        <v>22</v>
      </c>
      <c r="C27" s="182"/>
      <c r="D27" s="174"/>
      <c r="E27" s="171"/>
      <c r="F27" s="417"/>
      <c r="G27" s="413"/>
      <c r="H27" s="173"/>
      <c r="I27" s="173"/>
      <c r="J27" s="173"/>
      <c r="K27" s="172"/>
      <c r="L27" s="173"/>
      <c r="M27" s="172"/>
      <c r="N27" s="174"/>
      <c r="O27" s="174"/>
      <c r="P27" s="174"/>
      <c r="Q27" s="174"/>
      <c r="R27" s="173"/>
      <c r="S27" s="182"/>
      <c r="T27" s="174"/>
      <c r="U27" s="171"/>
      <c r="V27" s="171"/>
      <c r="W27" s="417"/>
      <c r="X27" s="449"/>
      <c r="Y27" s="454"/>
    </row>
    <row r="28" spans="2:29" ht="14.25" customHeight="1" x14ac:dyDescent="0.25">
      <c r="B28" s="190">
        <v>23</v>
      </c>
      <c r="C28" s="183"/>
      <c r="D28" s="178"/>
      <c r="E28" s="175"/>
      <c r="F28" s="418"/>
      <c r="G28" s="414"/>
      <c r="H28" s="177"/>
      <c r="I28" s="177"/>
      <c r="J28" s="177"/>
      <c r="K28" s="176"/>
      <c r="L28" s="177"/>
      <c r="M28" s="176"/>
      <c r="N28" s="178"/>
      <c r="O28" s="178"/>
      <c r="P28" s="178"/>
      <c r="Q28" s="178"/>
      <c r="R28" s="177"/>
      <c r="S28" s="183"/>
      <c r="T28" s="178"/>
      <c r="U28" s="175"/>
      <c r="V28" s="175"/>
      <c r="W28" s="418"/>
      <c r="X28" s="450"/>
      <c r="Y28" s="452"/>
    </row>
    <row r="29" spans="2:29" ht="14.25" customHeight="1" x14ac:dyDescent="0.25">
      <c r="B29" s="189">
        <v>24</v>
      </c>
      <c r="C29" s="368"/>
      <c r="D29" s="369"/>
      <c r="E29" s="370"/>
      <c r="F29" s="419"/>
      <c r="G29" s="415"/>
      <c r="H29" s="371"/>
      <c r="I29" s="371"/>
      <c r="J29" s="371"/>
      <c r="K29" s="372"/>
      <c r="L29" s="371"/>
      <c r="M29" s="372"/>
      <c r="N29" s="369"/>
      <c r="O29" s="369"/>
      <c r="P29" s="369"/>
      <c r="Q29" s="369"/>
      <c r="R29" s="371"/>
      <c r="S29" s="182"/>
      <c r="T29" s="174"/>
      <c r="U29" s="171"/>
      <c r="V29" s="171"/>
      <c r="W29" s="417"/>
      <c r="X29" s="449"/>
      <c r="Y29" s="454"/>
    </row>
    <row r="30" spans="2:29" ht="14.25" customHeight="1" x14ac:dyDescent="0.25">
      <c r="B30" s="190">
        <v>25</v>
      </c>
      <c r="C30" s="183"/>
      <c r="D30" s="178"/>
      <c r="E30" s="175"/>
      <c r="F30" s="418"/>
      <c r="G30" s="414"/>
      <c r="H30" s="177"/>
      <c r="I30" s="177"/>
      <c r="J30" s="177"/>
      <c r="K30" s="176"/>
      <c r="L30" s="177"/>
      <c r="M30" s="176"/>
      <c r="N30" s="178"/>
      <c r="O30" s="178"/>
      <c r="P30" s="178"/>
      <c r="Q30" s="178"/>
      <c r="R30" s="177"/>
      <c r="S30" s="183"/>
      <c r="T30" s="178"/>
      <c r="U30" s="175"/>
      <c r="V30" s="175"/>
      <c r="W30" s="418"/>
      <c r="X30" s="450"/>
      <c r="Y30" s="452"/>
    </row>
    <row r="31" spans="2:29" ht="14.25" customHeight="1" x14ac:dyDescent="0.25">
      <c r="B31" s="189">
        <v>26</v>
      </c>
      <c r="C31" s="368"/>
      <c r="D31" s="369"/>
      <c r="E31" s="370"/>
      <c r="F31" s="419"/>
      <c r="G31" s="415"/>
      <c r="H31" s="371"/>
      <c r="I31" s="371"/>
      <c r="J31" s="371"/>
      <c r="K31" s="372"/>
      <c r="L31" s="371"/>
      <c r="M31" s="372"/>
      <c r="N31" s="369"/>
      <c r="O31" s="369"/>
      <c r="P31" s="369"/>
      <c r="Q31" s="369"/>
      <c r="R31" s="371"/>
      <c r="S31" s="182"/>
      <c r="T31" s="174"/>
      <c r="U31" s="171"/>
      <c r="V31" s="171"/>
      <c r="W31" s="417"/>
      <c r="X31" s="449"/>
      <c r="Y31" s="454"/>
    </row>
    <row r="32" spans="2:29" ht="14.25" customHeight="1" x14ac:dyDescent="0.25">
      <c r="B32" s="190">
        <v>27</v>
      </c>
      <c r="C32" s="183"/>
      <c r="D32" s="178"/>
      <c r="E32" s="175"/>
      <c r="F32" s="418"/>
      <c r="G32" s="414"/>
      <c r="H32" s="177"/>
      <c r="I32" s="177"/>
      <c r="J32" s="177"/>
      <c r="K32" s="176"/>
      <c r="L32" s="177"/>
      <c r="M32" s="176"/>
      <c r="N32" s="178"/>
      <c r="O32" s="178"/>
      <c r="P32" s="178"/>
      <c r="Q32" s="178"/>
      <c r="R32" s="177"/>
      <c r="S32" s="183"/>
      <c r="T32" s="178"/>
      <c r="U32" s="175"/>
      <c r="V32" s="175"/>
      <c r="W32" s="418"/>
      <c r="X32" s="450"/>
      <c r="Y32" s="452"/>
    </row>
    <row r="33" spans="2:36" ht="14.25" customHeight="1" x14ac:dyDescent="0.25">
      <c r="B33" s="189">
        <v>28</v>
      </c>
      <c r="C33" s="368"/>
      <c r="D33" s="369"/>
      <c r="E33" s="370"/>
      <c r="F33" s="419"/>
      <c r="G33" s="415"/>
      <c r="H33" s="371"/>
      <c r="I33" s="371"/>
      <c r="J33" s="371"/>
      <c r="K33" s="372"/>
      <c r="L33" s="371"/>
      <c r="M33" s="372"/>
      <c r="N33" s="369"/>
      <c r="O33" s="369"/>
      <c r="P33" s="369"/>
      <c r="Q33" s="369"/>
      <c r="R33" s="371"/>
      <c r="S33" s="182"/>
      <c r="T33" s="174"/>
      <c r="U33" s="171"/>
      <c r="V33" s="171"/>
      <c r="W33" s="417"/>
      <c r="X33" s="449"/>
      <c r="Y33" s="454"/>
    </row>
    <row r="34" spans="2:36" ht="14.25" customHeight="1" x14ac:dyDescent="0.25">
      <c r="B34" s="190">
        <v>29</v>
      </c>
      <c r="C34" s="183"/>
      <c r="D34" s="178"/>
      <c r="E34" s="175"/>
      <c r="F34" s="418"/>
      <c r="G34" s="414"/>
      <c r="H34" s="177"/>
      <c r="I34" s="177"/>
      <c r="J34" s="177"/>
      <c r="K34" s="176"/>
      <c r="L34" s="177"/>
      <c r="M34" s="176"/>
      <c r="N34" s="178"/>
      <c r="O34" s="178"/>
      <c r="P34" s="178"/>
      <c r="Q34" s="178"/>
      <c r="R34" s="177"/>
      <c r="S34" s="183"/>
      <c r="T34" s="178"/>
      <c r="U34" s="175"/>
      <c r="V34" s="175"/>
      <c r="W34" s="418"/>
      <c r="X34" s="450"/>
      <c r="Y34" s="452"/>
    </row>
    <row r="35" spans="2:36" ht="14.25" customHeight="1" thickBot="1" x14ac:dyDescent="0.3">
      <c r="B35" s="374">
        <v>30</v>
      </c>
      <c r="C35" s="368"/>
      <c r="D35" s="369"/>
      <c r="E35" s="370"/>
      <c r="F35" s="420"/>
      <c r="G35" s="415"/>
      <c r="H35" s="371"/>
      <c r="I35" s="371"/>
      <c r="J35" s="371"/>
      <c r="K35" s="372"/>
      <c r="L35" s="371"/>
      <c r="M35" s="372"/>
      <c r="N35" s="369"/>
      <c r="O35" s="369"/>
      <c r="P35" s="369"/>
      <c r="Q35" s="369"/>
      <c r="R35" s="371"/>
      <c r="S35" s="182"/>
      <c r="T35" s="174"/>
      <c r="U35" s="171"/>
      <c r="V35" s="171"/>
      <c r="W35" s="417"/>
      <c r="X35" s="449"/>
      <c r="Y35" s="454"/>
    </row>
    <row r="36" spans="2:36" ht="14.25" customHeight="1" thickBot="1" x14ac:dyDescent="0.3">
      <c r="C36" s="4">
        <f t="shared" ref="C36:V36" si="0">SUM(C6:C35)</f>
        <v>0</v>
      </c>
      <c r="D36" s="4">
        <f t="shared" si="0"/>
        <v>0</v>
      </c>
      <c r="E36" s="49">
        <f t="shared" si="0"/>
        <v>0</v>
      </c>
      <c r="F36" s="4">
        <f t="shared" si="0"/>
        <v>0</v>
      </c>
      <c r="G36" s="4">
        <f t="shared" si="0"/>
        <v>0</v>
      </c>
      <c r="H36" s="4">
        <f t="shared" si="0"/>
        <v>0</v>
      </c>
      <c r="I36" s="4">
        <f t="shared" si="0"/>
        <v>0</v>
      </c>
      <c r="J36" s="49">
        <f t="shared" si="0"/>
        <v>0</v>
      </c>
      <c r="K36" s="4">
        <f t="shared" si="0"/>
        <v>0</v>
      </c>
      <c r="L36" s="234">
        <f t="shared" si="0"/>
        <v>0</v>
      </c>
      <c r="M36" s="4">
        <f t="shared" si="0"/>
        <v>0</v>
      </c>
      <c r="N36" s="4">
        <f t="shared" si="0"/>
        <v>0</v>
      </c>
      <c r="O36" s="4">
        <f t="shared" si="0"/>
        <v>0</v>
      </c>
      <c r="P36" s="4">
        <f t="shared" si="0"/>
        <v>0</v>
      </c>
      <c r="Q36" s="4">
        <f t="shared" si="0"/>
        <v>0</v>
      </c>
      <c r="R36" s="4">
        <f t="shared" si="0"/>
        <v>0</v>
      </c>
      <c r="S36" s="4">
        <f t="shared" si="0"/>
        <v>0</v>
      </c>
      <c r="T36" s="4">
        <f t="shared" si="0"/>
        <v>0</v>
      </c>
      <c r="U36" s="4">
        <f t="shared" si="0"/>
        <v>0</v>
      </c>
      <c r="V36" s="373">
        <f t="shared" si="0"/>
        <v>0</v>
      </c>
      <c r="W36" s="447"/>
      <c r="X36" s="451"/>
      <c r="Y36" s="453"/>
    </row>
    <row r="37" spans="2:36" s="6" customFormat="1" ht="14.25" customHeight="1" thickBot="1" x14ac:dyDescent="0.3">
      <c r="B37" s="47"/>
      <c r="C37" s="2"/>
      <c r="D37" s="2"/>
      <c r="E37" s="5"/>
      <c r="F37" s="5"/>
      <c r="G37" s="5"/>
      <c r="H37" s="5"/>
      <c r="I37" s="5"/>
      <c r="J37" s="5"/>
      <c r="K37" s="5"/>
      <c r="L37" s="5"/>
      <c r="M37" s="3"/>
      <c r="N37" s="3"/>
      <c r="O37" s="7"/>
      <c r="P37" s="3"/>
      <c r="Q37" s="3"/>
      <c r="R37" s="3"/>
      <c r="S37" s="48"/>
      <c r="T37" s="48"/>
      <c r="U37" s="1"/>
      <c r="V37" s="5"/>
      <c r="W37" s="5"/>
      <c r="X37" s="5"/>
      <c r="Y37" s="7"/>
      <c r="Z37" s="5"/>
      <c r="AA37" s="1"/>
      <c r="AB37" s="5"/>
      <c r="AC37" s="5"/>
      <c r="AD37" s="5"/>
      <c r="AI37" s="461"/>
      <c r="AJ37" s="461"/>
    </row>
    <row r="38" spans="2:36" s="6" customFormat="1" ht="25.5" customHeight="1" thickBot="1" x14ac:dyDescent="0.3">
      <c r="B38" s="47"/>
      <c r="C38" s="529" t="s">
        <v>50</v>
      </c>
      <c r="D38" s="530"/>
      <c r="E38" s="530"/>
      <c r="F38" s="530"/>
      <c r="G38" s="531"/>
      <c r="H38" s="270">
        <f>C47+I44</f>
        <v>0</v>
      </c>
      <c r="I38" s="5"/>
      <c r="J38" s="5"/>
      <c r="K38" s="5"/>
      <c r="L38" s="5"/>
      <c r="M38" s="3"/>
      <c r="N38" s="3"/>
      <c r="O38" s="7"/>
      <c r="P38" s="5"/>
      <c r="Q38" s="5"/>
      <c r="R38" s="5"/>
      <c r="S38" s="5"/>
      <c r="T38" s="5"/>
      <c r="U38" s="5"/>
      <c r="V38" s="5"/>
      <c r="W38" s="5"/>
      <c r="X38" s="5"/>
      <c r="Y38" s="7"/>
      <c r="Z38" s="5"/>
      <c r="AA38" s="1"/>
      <c r="AB38" s="5"/>
      <c r="AC38" s="5"/>
      <c r="AD38" s="5"/>
      <c r="AI38" s="461"/>
      <c r="AJ38" s="461"/>
    </row>
    <row r="39" spans="2:36" s="11" customFormat="1" ht="57" customHeight="1" thickBot="1" x14ac:dyDescent="0.3">
      <c r="C39" s="573" t="s">
        <v>51</v>
      </c>
      <c r="D39" s="574"/>
      <c r="E39" s="574"/>
      <c r="F39" s="575"/>
      <c r="G39" s="502" t="s">
        <v>52</v>
      </c>
      <c r="H39" s="503"/>
      <c r="I39" s="504"/>
      <c r="S39" s="526" t="s">
        <v>46</v>
      </c>
      <c r="T39" s="527"/>
      <c r="U39" s="527"/>
      <c r="V39" s="527"/>
      <c r="W39" s="528"/>
      <c r="X39" s="1"/>
      <c r="Z39" s="473" t="s">
        <v>47</v>
      </c>
      <c r="AA39" s="474"/>
      <c r="AB39" s="474"/>
      <c r="AC39" s="475"/>
      <c r="AI39" s="423"/>
      <c r="AJ39" s="423"/>
    </row>
    <row r="40" spans="2:36" ht="18" customHeight="1" x14ac:dyDescent="0.25">
      <c r="C40" s="582"/>
      <c r="D40" s="583"/>
      <c r="E40" s="583"/>
      <c r="F40" s="584"/>
      <c r="G40" s="564" t="s">
        <v>43</v>
      </c>
      <c r="H40" s="565"/>
      <c r="I40" s="568"/>
      <c r="S40" s="476" t="s">
        <v>42</v>
      </c>
      <c r="T40" s="477"/>
      <c r="U40" s="477"/>
      <c r="V40" s="477"/>
      <c r="W40" s="364"/>
      <c r="Z40" s="478" t="s">
        <v>20</v>
      </c>
      <c r="AA40" s="479"/>
      <c r="AB40" s="480"/>
      <c r="AC40" s="484" t="s">
        <v>28</v>
      </c>
    </row>
    <row r="41" spans="2:36" ht="15.75" customHeight="1" x14ac:dyDescent="0.25">
      <c r="C41" s="582"/>
      <c r="D41" s="583"/>
      <c r="E41" s="583"/>
      <c r="F41" s="584"/>
      <c r="G41" s="566"/>
      <c r="H41" s="567"/>
      <c r="I41" s="568"/>
      <c r="S41" s="469" t="s">
        <v>12</v>
      </c>
      <c r="T41" s="470"/>
      <c r="U41" s="470"/>
      <c r="V41" s="470"/>
      <c r="W41" s="365"/>
      <c r="Z41" s="481"/>
      <c r="AA41" s="482"/>
      <c r="AB41" s="483"/>
      <c r="AC41" s="485"/>
    </row>
    <row r="42" spans="2:36" ht="18" customHeight="1" x14ac:dyDescent="0.25">
      <c r="C42" s="582"/>
      <c r="D42" s="583"/>
      <c r="E42" s="583"/>
      <c r="F42" s="584"/>
      <c r="G42" s="564" t="s">
        <v>49</v>
      </c>
      <c r="H42" s="565"/>
      <c r="I42" s="568"/>
      <c r="S42" s="469" t="s">
        <v>13</v>
      </c>
      <c r="T42" s="470"/>
      <c r="U42" s="470"/>
      <c r="V42" s="470"/>
      <c r="W42" s="366"/>
      <c r="Z42" s="466"/>
      <c r="AA42" s="467"/>
      <c r="AB42" s="468"/>
      <c r="AC42" s="58"/>
    </row>
    <row r="43" spans="2:36" ht="15.75" customHeight="1" x14ac:dyDescent="0.25">
      <c r="C43" s="582"/>
      <c r="D43" s="583"/>
      <c r="E43" s="583"/>
      <c r="F43" s="584"/>
      <c r="G43" s="566"/>
      <c r="H43" s="567"/>
      <c r="I43" s="568"/>
      <c r="S43" s="469" t="s">
        <v>14</v>
      </c>
      <c r="T43" s="470"/>
      <c r="U43" s="470"/>
      <c r="V43" s="470"/>
      <c r="W43" s="366"/>
      <c r="Z43" s="466"/>
      <c r="AA43" s="467"/>
      <c r="AB43" s="468"/>
      <c r="AC43" s="58"/>
    </row>
    <row r="44" spans="2:36" ht="14.25" customHeight="1" thickBot="1" x14ac:dyDescent="0.3">
      <c r="C44" s="582"/>
      <c r="D44" s="583"/>
      <c r="E44" s="583"/>
      <c r="F44" s="584"/>
      <c r="G44" s="267" t="s">
        <v>38</v>
      </c>
      <c r="H44" s="268"/>
      <c r="I44" s="50">
        <f>I40+I42</f>
        <v>0</v>
      </c>
      <c r="S44" s="471" t="s">
        <v>48</v>
      </c>
      <c r="T44" s="472"/>
      <c r="U44" s="472"/>
      <c r="V44" s="472"/>
      <c r="W44" s="367">
        <f>W40+W41+W42+W43</f>
        <v>0</v>
      </c>
      <c r="Z44" s="466"/>
      <c r="AA44" s="467"/>
      <c r="AB44" s="468"/>
      <c r="AC44" s="58"/>
    </row>
    <row r="45" spans="2:36" ht="14.25" customHeight="1" thickBot="1" x14ac:dyDescent="0.3">
      <c r="C45" s="582"/>
      <c r="D45" s="583"/>
      <c r="E45" s="583"/>
      <c r="F45" s="584"/>
      <c r="Z45" s="464" t="s">
        <v>38</v>
      </c>
      <c r="AA45" s="465"/>
      <c r="AB45" s="465"/>
      <c r="AC45" s="50">
        <f>SUM(AC42:AC44)</f>
        <v>0</v>
      </c>
    </row>
    <row r="46" spans="2:36" ht="14.25" customHeight="1" x14ac:dyDescent="0.25">
      <c r="C46" s="582"/>
      <c r="D46" s="583"/>
      <c r="E46" s="583"/>
      <c r="F46" s="584"/>
      <c r="G46" s="569" t="s">
        <v>32</v>
      </c>
      <c r="H46" s="585"/>
      <c r="I46" s="570"/>
      <c r="W46" s="6"/>
      <c r="X46" s="6"/>
    </row>
    <row r="47" spans="2:36" ht="14.25" customHeight="1" thickBot="1" x14ac:dyDescent="0.3">
      <c r="C47" s="576">
        <f>C40+C41+C42+C43+C44+C45+C46</f>
        <v>0</v>
      </c>
      <c r="D47" s="577"/>
      <c r="E47" s="577"/>
      <c r="F47" s="578"/>
      <c r="G47" s="579" t="s">
        <v>18</v>
      </c>
      <c r="H47" s="580"/>
      <c r="I47" s="581"/>
      <c r="W47" s="6"/>
      <c r="X47" s="6"/>
    </row>
    <row r="48" spans="2:36" ht="14.25" customHeight="1" thickBot="1" x14ac:dyDescent="0.3">
      <c r="G48" s="51" t="s">
        <v>16</v>
      </c>
      <c r="H48" s="269"/>
      <c r="W48" s="6"/>
      <c r="X48" s="6"/>
    </row>
    <row r="49" spans="7:24" ht="17.25" customHeight="1" thickBot="1" x14ac:dyDescent="0.3">
      <c r="G49" s="51" t="s">
        <v>213</v>
      </c>
      <c r="H49" s="59"/>
      <c r="W49" s="6"/>
      <c r="X49" s="6"/>
    </row>
    <row r="50" spans="7:24" ht="15" customHeight="1" x14ac:dyDescent="0.25">
      <c r="G50" s="569" t="s">
        <v>31</v>
      </c>
      <c r="H50" s="570"/>
      <c r="W50" s="6"/>
      <c r="X50" s="6"/>
    </row>
    <row r="51" spans="7:24" ht="15" customHeight="1" thickBot="1" x14ac:dyDescent="0.3">
      <c r="G51" s="571"/>
      <c r="H51" s="572"/>
      <c r="W51" s="6"/>
      <c r="X51" s="6"/>
    </row>
    <row r="52" spans="7:24" x14ac:dyDescent="0.25">
      <c r="G52" s="52" t="s">
        <v>11</v>
      </c>
      <c r="H52" s="52" t="s">
        <v>10</v>
      </c>
      <c r="W52" s="6"/>
      <c r="X52" s="6"/>
    </row>
    <row r="53" spans="7:24" ht="15.75" thickBot="1" x14ac:dyDescent="0.3">
      <c r="G53" s="53"/>
      <c r="H53" s="53"/>
      <c r="W53" s="6"/>
      <c r="X53" s="6"/>
    </row>
    <row r="54" spans="7:24" x14ac:dyDescent="0.25">
      <c r="G54" s="60"/>
      <c r="H54" s="63"/>
    </row>
    <row r="55" spans="7:24" x14ac:dyDescent="0.25">
      <c r="G55" s="61"/>
      <c r="H55" s="54"/>
    </row>
    <row r="56" spans="7:24" ht="15" customHeight="1" x14ac:dyDescent="0.25">
      <c r="G56" s="62"/>
      <c r="H56" s="55"/>
    </row>
    <row r="57" spans="7:24" x14ac:dyDescent="0.25">
      <c r="G57" s="61"/>
      <c r="H57" s="54"/>
    </row>
    <row r="58" spans="7:24" ht="15" customHeight="1" x14ac:dyDescent="0.25">
      <c r="G58" s="62"/>
      <c r="H58" s="55"/>
    </row>
    <row r="59" spans="7:24" x14ac:dyDescent="0.25">
      <c r="G59" s="61"/>
      <c r="H59" s="54"/>
    </row>
    <row r="60" spans="7:24" ht="15.75" customHeight="1" thickBot="1" x14ac:dyDescent="0.3">
      <c r="G60" s="62"/>
      <c r="H60" s="55"/>
    </row>
    <row r="61" spans="7:24" ht="26.25" customHeight="1" thickBot="1" x14ac:dyDescent="0.3">
      <c r="G61" s="4">
        <f>SUM(G54:G60)</f>
        <v>0</v>
      </c>
      <c r="H61" s="49">
        <f>SUM(H54:H60)</f>
        <v>0</v>
      </c>
    </row>
  </sheetData>
  <sheetProtection algorithmName="SHA-512" hashValue="1cQs2sm/y/FS/6yVXKNbVMQfRZ70G7gzXwRBc9tOpIVH746+49e+ROHUkLWMxz2wWwdi2JIuMGbVoqPcNRxvHw==" saltValue="d648gSjLT/Uz6b43UfAA3Q==" spinCount="100000" sheet="1" objects="1" scenarios="1"/>
  <mergeCells count="75">
    <mergeCell ref="C2:E3"/>
    <mergeCell ref="F2:F5"/>
    <mergeCell ref="C1:L1"/>
    <mergeCell ref="G2:J3"/>
    <mergeCell ref="K2:K5"/>
    <mergeCell ref="L2:L5"/>
    <mergeCell ref="I4:J4"/>
    <mergeCell ref="B4:B5"/>
    <mergeCell ref="C4:C5"/>
    <mergeCell ref="D4:D5"/>
    <mergeCell ref="E4:E5"/>
    <mergeCell ref="G4:H4"/>
    <mergeCell ref="C41:F41"/>
    <mergeCell ref="C39:F39"/>
    <mergeCell ref="C40:F40"/>
    <mergeCell ref="C38:G38"/>
    <mergeCell ref="G39:I39"/>
    <mergeCell ref="G40:H41"/>
    <mergeCell ref="I40:I41"/>
    <mergeCell ref="C47:F47"/>
    <mergeCell ref="C45:F45"/>
    <mergeCell ref="C46:F46"/>
    <mergeCell ref="C44:F44"/>
    <mergeCell ref="C42:F42"/>
    <mergeCell ref="C43:F43"/>
    <mergeCell ref="Z9:AA9"/>
    <mergeCell ref="Z10:AA10"/>
    <mergeCell ref="G46:I46"/>
    <mergeCell ref="G47:I47"/>
    <mergeCell ref="Z17:AB17"/>
    <mergeCell ref="Z18:AB18"/>
    <mergeCell ref="Z21:AC21"/>
    <mergeCell ref="Z22:AB22"/>
    <mergeCell ref="Z23:AB23"/>
    <mergeCell ref="Z24:AB24"/>
    <mergeCell ref="Z25:AB25"/>
    <mergeCell ref="Z26:AB26"/>
    <mergeCell ref="Z39:AC39"/>
    <mergeCell ref="Z40:AB41"/>
    <mergeCell ref="Z44:AB44"/>
    <mergeCell ref="Z45:AB45"/>
    <mergeCell ref="G50:H51"/>
    <mergeCell ref="G42:H43"/>
    <mergeCell ref="I42:I43"/>
    <mergeCell ref="S1:U1"/>
    <mergeCell ref="M2:R3"/>
    <mergeCell ref="S2:V3"/>
    <mergeCell ref="T4:T5"/>
    <mergeCell ref="U4:U5"/>
    <mergeCell ref="V4:V5"/>
    <mergeCell ref="S4:S5"/>
    <mergeCell ref="S39:W39"/>
    <mergeCell ref="S44:V44"/>
    <mergeCell ref="S40:V40"/>
    <mergeCell ref="Z5:AB6"/>
    <mergeCell ref="AD5:AG5"/>
    <mergeCell ref="AD6:AE6"/>
    <mergeCell ref="AF6:AG6"/>
    <mergeCell ref="Z7:AA7"/>
    <mergeCell ref="AE7:AE8"/>
    <mergeCell ref="AF7:AF8"/>
    <mergeCell ref="AG7:AG8"/>
    <mergeCell ref="Z8:AA8"/>
    <mergeCell ref="AD7:AD8"/>
    <mergeCell ref="AD10:AF10"/>
    <mergeCell ref="Z13:AC13"/>
    <mergeCell ref="Z14:AB14"/>
    <mergeCell ref="Z15:AB15"/>
    <mergeCell ref="Z16:AB16"/>
    <mergeCell ref="AC40:AC41"/>
    <mergeCell ref="S41:V41"/>
    <mergeCell ref="S42:V42"/>
    <mergeCell ref="Z42:AB42"/>
    <mergeCell ref="S43:V43"/>
    <mergeCell ref="Z43:AB43"/>
  </mergeCells>
  <pageMargins left="0.7" right="0.7" top="0.75" bottom="0.75" header="0.3" footer="0.3"/>
  <pageSetup paperSize="9" scale="64" fitToHeight="0" orientation="landscape"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D506B8C5-0A1C-4A27-BD33-1F15BAFB7498}">
          <x14:formula1>
            <xm:f>Llistes!$D$11:$D$19</xm:f>
          </x14:formula1>
          <xm:sqref>X6:X35</xm:sqref>
        </x14:dataValidation>
        <x14:dataValidation type="list" allowBlank="1" showInputMessage="1" showErrorMessage="1" xr:uid="{02F48384-31F0-4638-8BE2-2721E1F66678}">
          <x14:formula1>
            <xm:f>'Usos Activitats Pròpies'!$G$1:$AA$1</xm:f>
          </x14:formula1>
          <xm:sqref>Y6:Y36</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pageSetUpPr fitToPage="1"/>
  </sheetPr>
  <dimension ref="B1:AJ61"/>
  <sheetViews>
    <sheetView zoomScale="80" zoomScaleNormal="80" zoomScalePageLayoutView="85" workbookViewId="0">
      <selection activeCell="C6" sqref="C6"/>
    </sheetView>
  </sheetViews>
  <sheetFormatPr baseColWidth="10" defaultColWidth="7.5703125" defaultRowHeight="15" x14ac:dyDescent="0.25"/>
  <cols>
    <col min="1" max="1" width="1.7109375" style="1" customWidth="1"/>
    <col min="2" max="2" width="7.5703125" style="11"/>
    <col min="3" max="10" width="7.5703125" style="1"/>
    <col min="11" max="11" width="6.7109375" style="1" customWidth="1"/>
    <col min="12" max="12" width="6.140625" style="1" customWidth="1"/>
    <col min="13" max="22" width="7.5703125" style="1"/>
    <col min="23" max="23" width="9.5703125" style="1" customWidth="1"/>
    <col min="24" max="24" width="10.28515625" style="1" customWidth="1"/>
    <col min="25" max="25" width="12" style="1" customWidth="1"/>
    <col min="26" max="28" width="7.5703125" style="1"/>
    <col min="29" max="29" width="9.85546875" style="1" bestFit="1" customWidth="1"/>
    <col min="30" max="34" width="7.5703125" style="1"/>
    <col min="35" max="35" width="20.5703125" style="197" customWidth="1"/>
    <col min="36" max="36" width="22.28515625" style="197" customWidth="1"/>
    <col min="37" max="16384" width="7.5703125" style="1"/>
  </cols>
  <sheetData>
    <row r="1" spans="2:33" ht="26.25" customHeight="1" thickBot="1" x14ac:dyDescent="0.3">
      <c r="B1" s="12" t="str">
        <f>MensualSumatori!A1</f>
        <v>Gener</v>
      </c>
      <c r="C1" s="532" t="s">
        <v>45</v>
      </c>
      <c r="D1" s="533"/>
      <c r="E1" s="533"/>
      <c r="F1" s="533"/>
      <c r="G1" s="533"/>
      <c r="H1" s="533"/>
      <c r="I1" s="533"/>
      <c r="J1" s="533"/>
      <c r="K1" s="533"/>
      <c r="L1" s="534"/>
      <c r="S1" s="505" t="s">
        <v>190</v>
      </c>
      <c r="T1" s="506"/>
      <c r="U1" s="507"/>
      <c r="V1" s="279"/>
    </row>
    <row r="2" spans="2:33" ht="14.25" customHeight="1" x14ac:dyDescent="0.25">
      <c r="B2" s="12">
        <v>26</v>
      </c>
      <c r="C2" s="535" t="s">
        <v>1</v>
      </c>
      <c r="D2" s="536"/>
      <c r="E2" s="536"/>
      <c r="F2" s="592" t="s">
        <v>2</v>
      </c>
      <c r="G2" s="535" t="s">
        <v>24</v>
      </c>
      <c r="H2" s="536"/>
      <c r="I2" s="536"/>
      <c r="J2" s="537"/>
      <c r="K2" s="541" t="s">
        <v>169</v>
      </c>
      <c r="L2" s="541" t="s">
        <v>170</v>
      </c>
      <c r="M2" s="508" t="s">
        <v>0</v>
      </c>
      <c r="N2" s="509"/>
      <c r="O2" s="509"/>
      <c r="P2" s="509"/>
      <c r="Q2" s="509"/>
      <c r="R2" s="510"/>
      <c r="S2" s="514" t="s">
        <v>29</v>
      </c>
      <c r="T2" s="515"/>
      <c r="U2" s="515"/>
      <c r="V2" s="516"/>
      <c r="W2" s="274"/>
      <c r="X2" s="274"/>
    </row>
    <row r="3" spans="2:33" ht="14.25" customHeight="1" thickBot="1" x14ac:dyDescent="0.3">
      <c r="C3" s="538"/>
      <c r="D3" s="539"/>
      <c r="E3" s="539"/>
      <c r="F3" s="593"/>
      <c r="G3" s="538"/>
      <c r="H3" s="539"/>
      <c r="I3" s="539"/>
      <c r="J3" s="540"/>
      <c r="K3" s="542"/>
      <c r="L3" s="542"/>
      <c r="M3" s="511"/>
      <c r="N3" s="512"/>
      <c r="O3" s="512"/>
      <c r="P3" s="512"/>
      <c r="Q3" s="512"/>
      <c r="R3" s="513"/>
      <c r="S3" s="517"/>
      <c r="T3" s="518"/>
      <c r="U3" s="518"/>
      <c r="V3" s="519"/>
      <c r="W3" s="274"/>
      <c r="X3" s="274"/>
    </row>
    <row r="4" spans="2:33" ht="30.75" customHeight="1" thickBot="1" x14ac:dyDescent="0.3">
      <c r="B4" s="586" t="s">
        <v>17</v>
      </c>
      <c r="C4" s="588" t="s">
        <v>3</v>
      </c>
      <c r="D4" s="588" t="s">
        <v>4</v>
      </c>
      <c r="E4" s="590" t="s">
        <v>5</v>
      </c>
      <c r="F4" s="593"/>
      <c r="G4" s="544" t="s">
        <v>25</v>
      </c>
      <c r="H4" s="545"/>
      <c r="I4" s="544" t="s">
        <v>5</v>
      </c>
      <c r="J4" s="545"/>
      <c r="K4" s="542"/>
      <c r="L4" s="542"/>
      <c r="M4" s="44" t="s">
        <v>186</v>
      </c>
      <c r="N4" s="44" t="s">
        <v>187</v>
      </c>
      <c r="O4" s="45" t="s">
        <v>22</v>
      </c>
      <c r="P4" s="46" t="s">
        <v>23</v>
      </c>
      <c r="Q4" s="45" t="s">
        <v>188</v>
      </c>
      <c r="R4" s="46" t="s">
        <v>189</v>
      </c>
      <c r="S4" s="524" t="s">
        <v>6</v>
      </c>
      <c r="T4" s="520" t="s">
        <v>7</v>
      </c>
      <c r="U4" s="520" t="s">
        <v>8</v>
      </c>
      <c r="V4" s="522" t="s">
        <v>9</v>
      </c>
      <c r="W4" s="274"/>
      <c r="X4" s="274"/>
    </row>
    <row r="5" spans="2:33" ht="36.75" customHeight="1" thickBot="1" x14ac:dyDescent="0.3">
      <c r="B5" s="587"/>
      <c r="C5" s="589"/>
      <c r="D5" s="589"/>
      <c r="E5" s="591"/>
      <c r="F5" s="594"/>
      <c r="G5" s="265" t="s">
        <v>21</v>
      </c>
      <c r="H5" s="272" t="s">
        <v>26</v>
      </c>
      <c r="I5" s="266" t="s">
        <v>21</v>
      </c>
      <c r="J5" s="271" t="s">
        <v>26</v>
      </c>
      <c r="K5" s="543"/>
      <c r="L5" s="543"/>
      <c r="M5" s="20" t="s">
        <v>15</v>
      </c>
      <c r="N5" s="164" t="s">
        <v>15</v>
      </c>
      <c r="O5" s="21" t="s">
        <v>15</v>
      </c>
      <c r="P5" s="21" t="s">
        <v>15</v>
      </c>
      <c r="Q5" s="21" t="s">
        <v>15</v>
      </c>
      <c r="R5" s="21" t="s">
        <v>15</v>
      </c>
      <c r="S5" s="525"/>
      <c r="T5" s="521"/>
      <c r="U5" s="521"/>
      <c r="V5" s="523"/>
      <c r="W5" s="278" t="s">
        <v>225</v>
      </c>
      <c r="X5" s="462" t="s">
        <v>222</v>
      </c>
      <c r="Y5" s="463" t="s">
        <v>250</v>
      </c>
      <c r="Z5" s="515" t="s">
        <v>44</v>
      </c>
      <c r="AA5" s="515"/>
      <c r="AB5" s="516"/>
      <c r="AD5" s="557" t="s">
        <v>184</v>
      </c>
      <c r="AE5" s="558"/>
      <c r="AF5" s="558"/>
      <c r="AG5" s="559"/>
    </row>
    <row r="6" spans="2:33" ht="14.25" customHeight="1" thickBot="1" x14ac:dyDescent="0.3">
      <c r="B6" s="188">
        <v>1</v>
      </c>
      <c r="C6" s="179"/>
      <c r="D6" s="180"/>
      <c r="E6" s="165"/>
      <c r="F6" s="416"/>
      <c r="G6" s="412"/>
      <c r="H6" s="166"/>
      <c r="I6" s="166"/>
      <c r="J6" s="166"/>
      <c r="K6" s="167"/>
      <c r="L6" s="170"/>
      <c r="M6" s="167"/>
      <c r="N6" s="168"/>
      <c r="O6" s="168"/>
      <c r="P6" s="168"/>
      <c r="Q6" s="168"/>
      <c r="R6" s="170"/>
      <c r="S6" s="181"/>
      <c r="T6" s="168"/>
      <c r="U6" s="169"/>
      <c r="V6" s="169"/>
      <c r="W6" s="446"/>
      <c r="X6" s="448"/>
      <c r="Y6" s="452"/>
      <c r="Z6" s="555"/>
      <c r="AA6" s="555"/>
      <c r="AB6" s="556"/>
      <c r="AD6" s="544" t="s">
        <v>25</v>
      </c>
      <c r="AE6" s="545"/>
      <c r="AF6" s="544" t="s">
        <v>5</v>
      </c>
      <c r="AG6" s="545"/>
    </row>
    <row r="7" spans="2:33" ht="14.25" customHeight="1" x14ac:dyDescent="0.25">
      <c r="B7" s="189">
        <v>2</v>
      </c>
      <c r="C7" s="182"/>
      <c r="D7" s="174"/>
      <c r="E7" s="171"/>
      <c r="F7" s="417"/>
      <c r="G7" s="413"/>
      <c r="H7" s="173"/>
      <c r="I7" s="173"/>
      <c r="J7" s="173"/>
      <c r="K7" s="172"/>
      <c r="L7" s="173"/>
      <c r="M7" s="172"/>
      <c r="N7" s="174"/>
      <c r="O7" s="174"/>
      <c r="P7" s="174"/>
      <c r="Q7" s="174"/>
      <c r="R7" s="173"/>
      <c r="S7" s="182"/>
      <c r="T7" s="174"/>
      <c r="U7" s="171"/>
      <c r="V7" s="171"/>
      <c r="W7" s="417"/>
      <c r="X7" s="449"/>
      <c r="Y7" s="454"/>
      <c r="Z7" s="486" t="s">
        <v>6</v>
      </c>
      <c r="AA7" s="487"/>
      <c r="AB7" s="56"/>
      <c r="AD7" s="493" t="s">
        <v>21</v>
      </c>
      <c r="AE7" s="560" t="s">
        <v>26</v>
      </c>
      <c r="AF7" s="493" t="s">
        <v>21</v>
      </c>
      <c r="AG7" s="560" t="s">
        <v>26</v>
      </c>
    </row>
    <row r="8" spans="2:33" ht="14.25" customHeight="1" thickBot="1" x14ac:dyDescent="0.3">
      <c r="B8" s="190">
        <v>3</v>
      </c>
      <c r="C8" s="183"/>
      <c r="D8" s="178"/>
      <c r="E8" s="175"/>
      <c r="F8" s="418"/>
      <c r="G8" s="414"/>
      <c r="H8" s="177"/>
      <c r="I8" s="177"/>
      <c r="J8" s="177"/>
      <c r="K8" s="176"/>
      <c r="L8" s="177"/>
      <c r="M8" s="176"/>
      <c r="N8" s="178"/>
      <c r="O8" s="178"/>
      <c r="P8" s="178"/>
      <c r="Q8" s="178"/>
      <c r="R8" s="177"/>
      <c r="S8" s="183"/>
      <c r="T8" s="178"/>
      <c r="U8" s="175"/>
      <c r="V8" s="175"/>
      <c r="W8" s="418"/>
      <c r="X8" s="450"/>
      <c r="Y8" s="452"/>
      <c r="Z8" s="562" t="s">
        <v>7</v>
      </c>
      <c r="AA8" s="563"/>
      <c r="AB8" s="56"/>
      <c r="AD8" s="494"/>
      <c r="AE8" s="561"/>
      <c r="AF8" s="494"/>
      <c r="AG8" s="561"/>
    </row>
    <row r="9" spans="2:33" ht="14.25" customHeight="1" thickBot="1" x14ac:dyDescent="0.3">
      <c r="B9" s="189">
        <v>4</v>
      </c>
      <c r="C9" s="182"/>
      <c r="D9" s="174"/>
      <c r="E9" s="171"/>
      <c r="F9" s="417"/>
      <c r="G9" s="413"/>
      <c r="H9" s="173"/>
      <c r="I9" s="173"/>
      <c r="J9" s="173"/>
      <c r="K9" s="172"/>
      <c r="L9" s="173"/>
      <c r="M9" s="172"/>
      <c r="N9" s="174"/>
      <c r="O9" s="174"/>
      <c r="P9" s="174"/>
      <c r="Q9" s="174"/>
      <c r="R9" s="173"/>
      <c r="S9" s="182"/>
      <c r="T9" s="174"/>
      <c r="U9" s="171"/>
      <c r="V9" s="171"/>
      <c r="W9" s="417"/>
      <c r="X9" s="449"/>
      <c r="Y9" s="454"/>
      <c r="Z9" s="486" t="s">
        <v>8</v>
      </c>
      <c r="AA9" s="487"/>
      <c r="AB9" s="56"/>
      <c r="AD9" s="273">
        <f>COUNTIFS(G6:G35,"&gt;4")</f>
        <v>0</v>
      </c>
      <c r="AE9" s="273">
        <f>COUNTIFS(H6:H35,"&gt;4")</f>
        <v>0</v>
      </c>
      <c r="AF9" s="273">
        <f>COUNTIFS(I6:I35,"&gt;4")</f>
        <v>0</v>
      </c>
      <c r="AG9" s="273">
        <f>COUNTIFS(J6:J35,"&gt;4")</f>
        <v>0</v>
      </c>
    </row>
    <row r="10" spans="2:33" ht="14.25" customHeight="1" thickBot="1" x14ac:dyDescent="0.3">
      <c r="B10" s="190">
        <v>5</v>
      </c>
      <c r="C10" s="183"/>
      <c r="D10" s="178"/>
      <c r="E10" s="175"/>
      <c r="F10" s="418"/>
      <c r="G10" s="414"/>
      <c r="H10" s="177"/>
      <c r="I10" s="177"/>
      <c r="J10" s="177"/>
      <c r="K10" s="176"/>
      <c r="L10" s="177"/>
      <c r="M10" s="176"/>
      <c r="N10" s="178"/>
      <c r="O10" s="178"/>
      <c r="P10" s="178"/>
      <c r="Q10" s="178"/>
      <c r="R10" s="177"/>
      <c r="S10" s="183"/>
      <c r="T10" s="178"/>
      <c r="U10" s="175"/>
      <c r="V10" s="175"/>
      <c r="W10" s="418"/>
      <c r="X10" s="450"/>
      <c r="Y10" s="452"/>
      <c r="Z10" s="488" t="s">
        <v>9</v>
      </c>
      <c r="AA10" s="489"/>
      <c r="AB10" s="57"/>
      <c r="AD10" s="490" t="s">
        <v>185</v>
      </c>
      <c r="AE10" s="491"/>
      <c r="AF10" s="492"/>
      <c r="AG10" s="273">
        <f>AD9+AE9+AF9+AG9</f>
        <v>0</v>
      </c>
    </row>
    <row r="11" spans="2:33" ht="14.25" customHeight="1" x14ac:dyDescent="0.25">
      <c r="B11" s="189">
        <v>6</v>
      </c>
      <c r="C11" s="182"/>
      <c r="D11" s="174"/>
      <c r="E11" s="171"/>
      <c r="F11" s="417"/>
      <c r="G11" s="413"/>
      <c r="H11" s="173"/>
      <c r="I11" s="173"/>
      <c r="J11" s="173"/>
      <c r="K11" s="172"/>
      <c r="L11" s="173"/>
      <c r="M11" s="172"/>
      <c r="N11" s="174"/>
      <c r="O11" s="174"/>
      <c r="P11" s="174"/>
      <c r="Q11" s="174"/>
      <c r="R11" s="173"/>
      <c r="S11" s="182"/>
      <c r="T11" s="174"/>
      <c r="U11" s="171"/>
      <c r="V11" s="171"/>
      <c r="W11" s="417"/>
      <c r="X11" s="449"/>
      <c r="Y11" s="454"/>
    </row>
    <row r="12" spans="2:33" ht="14.25" customHeight="1" thickBot="1" x14ac:dyDescent="0.3">
      <c r="B12" s="190">
        <v>7</v>
      </c>
      <c r="C12" s="183"/>
      <c r="D12" s="178"/>
      <c r="E12" s="175"/>
      <c r="F12" s="418"/>
      <c r="G12" s="414"/>
      <c r="H12" s="177"/>
      <c r="I12" s="177"/>
      <c r="J12" s="177"/>
      <c r="K12" s="176"/>
      <c r="L12" s="177"/>
      <c r="M12" s="176"/>
      <c r="N12" s="178"/>
      <c r="O12" s="178"/>
      <c r="P12" s="178"/>
      <c r="Q12" s="178"/>
      <c r="R12" s="177"/>
      <c r="S12" s="183"/>
      <c r="T12" s="178"/>
      <c r="U12" s="175"/>
      <c r="V12" s="175"/>
      <c r="W12" s="418"/>
      <c r="X12" s="450"/>
      <c r="Y12" s="452"/>
    </row>
    <row r="13" spans="2:33" ht="14.25" customHeight="1" x14ac:dyDescent="0.25">
      <c r="B13" s="189">
        <v>8</v>
      </c>
      <c r="C13" s="182"/>
      <c r="D13" s="174"/>
      <c r="E13" s="171"/>
      <c r="F13" s="417"/>
      <c r="G13" s="413"/>
      <c r="H13" s="173"/>
      <c r="I13" s="173"/>
      <c r="J13" s="173"/>
      <c r="K13" s="172"/>
      <c r="L13" s="173"/>
      <c r="M13" s="172"/>
      <c r="N13" s="174"/>
      <c r="O13" s="174"/>
      <c r="P13" s="174"/>
      <c r="Q13" s="174"/>
      <c r="R13" s="173"/>
      <c r="S13" s="182"/>
      <c r="T13" s="174"/>
      <c r="U13" s="171"/>
      <c r="V13" s="171"/>
      <c r="W13" s="417"/>
      <c r="X13" s="449"/>
      <c r="Y13" s="454"/>
      <c r="Z13" s="549" t="s">
        <v>128</v>
      </c>
      <c r="AA13" s="550"/>
      <c r="AB13" s="550"/>
      <c r="AC13" s="551"/>
    </row>
    <row r="14" spans="2:33" ht="14.25" customHeight="1" x14ac:dyDescent="0.25">
      <c r="B14" s="190">
        <v>9</v>
      </c>
      <c r="C14" s="183"/>
      <c r="D14" s="178"/>
      <c r="E14" s="175"/>
      <c r="F14" s="418"/>
      <c r="G14" s="414"/>
      <c r="H14" s="177"/>
      <c r="I14" s="177"/>
      <c r="J14" s="177"/>
      <c r="K14" s="176"/>
      <c r="L14" s="177"/>
      <c r="M14" s="176"/>
      <c r="N14" s="178"/>
      <c r="O14" s="178"/>
      <c r="P14" s="178"/>
      <c r="Q14" s="178"/>
      <c r="R14" s="177"/>
      <c r="S14" s="183"/>
      <c r="T14" s="178"/>
      <c r="U14" s="175"/>
      <c r="V14" s="175"/>
      <c r="W14" s="418"/>
      <c r="X14" s="450"/>
      <c r="Y14" s="452"/>
      <c r="Z14" s="552" t="s">
        <v>129</v>
      </c>
      <c r="AA14" s="553"/>
      <c r="AB14" s="553"/>
      <c r="AC14" s="163">
        <f>C36+D36+E36+F36+G36+H36+I36+J36</f>
        <v>0</v>
      </c>
    </row>
    <row r="15" spans="2:33" ht="14.25" customHeight="1" x14ac:dyDescent="0.25">
      <c r="B15" s="189">
        <v>10</v>
      </c>
      <c r="C15" s="182"/>
      <c r="D15" s="174"/>
      <c r="E15" s="171"/>
      <c r="F15" s="417"/>
      <c r="G15" s="413"/>
      <c r="H15" s="173"/>
      <c r="I15" s="173"/>
      <c r="J15" s="173"/>
      <c r="K15" s="172"/>
      <c r="L15" s="173"/>
      <c r="M15" s="172"/>
      <c r="N15" s="174"/>
      <c r="O15" s="174"/>
      <c r="P15" s="174"/>
      <c r="Q15" s="174"/>
      <c r="R15" s="173"/>
      <c r="S15" s="182"/>
      <c r="T15" s="174"/>
      <c r="U15" s="171"/>
      <c r="V15" s="171"/>
      <c r="W15" s="417"/>
      <c r="X15" s="449"/>
      <c r="Y15" s="454"/>
      <c r="Z15" s="552" t="s">
        <v>130</v>
      </c>
      <c r="AA15" s="553"/>
      <c r="AB15" s="553"/>
      <c r="AC15" s="163">
        <f>H38</f>
        <v>0</v>
      </c>
    </row>
    <row r="16" spans="2:33" ht="14.25" customHeight="1" x14ac:dyDescent="0.25">
      <c r="B16" s="190">
        <v>11</v>
      </c>
      <c r="C16" s="183"/>
      <c r="D16" s="178"/>
      <c r="E16" s="175"/>
      <c r="F16" s="418"/>
      <c r="G16" s="414"/>
      <c r="H16" s="177"/>
      <c r="I16" s="177"/>
      <c r="J16" s="177"/>
      <c r="K16" s="176"/>
      <c r="L16" s="177"/>
      <c r="M16" s="176"/>
      <c r="N16" s="178"/>
      <c r="O16" s="178"/>
      <c r="P16" s="178"/>
      <c r="Q16" s="178"/>
      <c r="R16" s="177"/>
      <c r="S16" s="183"/>
      <c r="T16" s="178"/>
      <c r="U16" s="175"/>
      <c r="V16" s="175"/>
      <c r="W16" s="418"/>
      <c r="X16" s="450"/>
      <c r="Y16" s="452"/>
      <c r="Z16" s="552" t="s">
        <v>99</v>
      </c>
      <c r="AA16" s="553"/>
      <c r="AB16" s="553"/>
      <c r="AC16" s="163">
        <f>W44</f>
        <v>0</v>
      </c>
    </row>
    <row r="17" spans="2:29" ht="14.25" customHeight="1" x14ac:dyDescent="0.25">
      <c r="B17" s="189">
        <v>12</v>
      </c>
      <c r="C17" s="182"/>
      <c r="D17" s="174"/>
      <c r="E17" s="171"/>
      <c r="F17" s="417"/>
      <c r="G17" s="413"/>
      <c r="H17" s="173"/>
      <c r="I17" s="173"/>
      <c r="J17" s="173"/>
      <c r="K17" s="172"/>
      <c r="L17" s="173"/>
      <c r="M17" s="172"/>
      <c r="N17" s="174"/>
      <c r="O17" s="174"/>
      <c r="P17" s="174"/>
      <c r="Q17" s="174"/>
      <c r="R17" s="173"/>
      <c r="S17" s="182"/>
      <c r="T17" s="174"/>
      <c r="U17" s="171"/>
      <c r="V17" s="171"/>
      <c r="W17" s="417"/>
      <c r="X17" s="449"/>
      <c r="Y17" s="454"/>
      <c r="Z17" s="554" t="s">
        <v>192</v>
      </c>
      <c r="AA17" s="554"/>
      <c r="AB17" s="552"/>
      <c r="AC17" s="163">
        <f>AC45</f>
        <v>0</v>
      </c>
    </row>
    <row r="18" spans="2:29" ht="14.25" customHeight="1" thickBot="1" x14ac:dyDescent="0.3">
      <c r="B18" s="190">
        <v>13</v>
      </c>
      <c r="C18" s="183"/>
      <c r="D18" s="178"/>
      <c r="E18" s="175"/>
      <c r="F18" s="418"/>
      <c r="G18" s="414"/>
      <c r="H18" s="177"/>
      <c r="I18" s="177"/>
      <c r="J18" s="177"/>
      <c r="K18" s="176"/>
      <c r="L18" s="177"/>
      <c r="M18" s="176"/>
      <c r="N18" s="178"/>
      <c r="O18" s="178"/>
      <c r="P18" s="178"/>
      <c r="Q18" s="178"/>
      <c r="R18" s="177"/>
      <c r="S18" s="183"/>
      <c r="T18" s="178"/>
      <c r="U18" s="175"/>
      <c r="V18" s="175"/>
      <c r="W18" s="418"/>
      <c r="X18" s="450"/>
      <c r="Y18" s="452"/>
      <c r="Z18" s="497" t="s">
        <v>48</v>
      </c>
      <c r="AA18" s="498"/>
      <c r="AB18" s="498"/>
      <c r="AC18" s="162">
        <f>AC14+AC15+AC16+AC17</f>
        <v>0</v>
      </c>
    </row>
    <row r="19" spans="2:29" ht="14.25" customHeight="1" x14ac:dyDescent="0.25">
      <c r="B19" s="189">
        <v>14</v>
      </c>
      <c r="C19" s="182"/>
      <c r="D19" s="174"/>
      <c r="E19" s="171"/>
      <c r="F19" s="417"/>
      <c r="G19" s="413"/>
      <c r="H19" s="173"/>
      <c r="I19" s="173"/>
      <c r="J19" s="173"/>
      <c r="K19" s="172"/>
      <c r="L19" s="173"/>
      <c r="M19" s="172"/>
      <c r="N19" s="174"/>
      <c r="O19" s="174"/>
      <c r="P19" s="174"/>
      <c r="Q19" s="174"/>
      <c r="R19" s="173"/>
      <c r="S19" s="182"/>
      <c r="T19" s="174"/>
      <c r="U19" s="171"/>
      <c r="V19" s="171"/>
      <c r="W19" s="417"/>
      <c r="X19" s="449"/>
      <c r="Y19" s="454"/>
    </row>
    <row r="20" spans="2:29" ht="14.25" customHeight="1" thickBot="1" x14ac:dyDescent="0.3">
      <c r="B20" s="190">
        <v>15</v>
      </c>
      <c r="C20" s="183"/>
      <c r="D20" s="178"/>
      <c r="E20" s="175"/>
      <c r="F20" s="418"/>
      <c r="G20" s="414"/>
      <c r="H20" s="177"/>
      <c r="I20" s="177"/>
      <c r="J20" s="177"/>
      <c r="K20" s="176"/>
      <c r="L20" s="177"/>
      <c r="M20" s="176"/>
      <c r="N20" s="178"/>
      <c r="O20" s="178"/>
      <c r="P20" s="178"/>
      <c r="Q20" s="178"/>
      <c r="R20" s="177"/>
      <c r="S20" s="183"/>
      <c r="T20" s="178"/>
      <c r="U20" s="175"/>
      <c r="V20" s="175"/>
      <c r="W20" s="418"/>
      <c r="X20" s="450"/>
      <c r="Y20" s="452"/>
    </row>
    <row r="21" spans="2:29" ht="14.25" customHeight="1" x14ac:dyDescent="0.25">
      <c r="B21" s="189">
        <v>16</v>
      </c>
      <c r="C21" s="182"/>
      <c r="D21" s="174"/>
      <c r="E21" s="171"/>
      <c r="F21" s="417"/>
      <c r="G21" s="413"/>
      <c r="H21" s="173"/>
      <c r="I21" s="173"/>
      <c r="J21" s="173"/>
      <c r="K21" s="172"/>
      <c r="L21" s="173"/>
      <c r="M21" s="172"/>
      <c r="N21" s="174"/>
      <c r="O21" s="174"/>
      <c r="P21" s="174"/>
      <c r="Q21" s="174"/>
      <c r="R21" s="173"/>
      <c r="S21" s="182"/>
      <c r="T21" s="174"/>
      <c r="U21" s="171"/>
      <c r="V21" s="171"/>
      <c r="W21" s="417"/>
      <c r="X21" s="449"/>
      <c r="Y21" s="454"/>
      <c r="Z21" s="499" t="s">
        <v>131</v>
      </c>
      <c r="AA21" s="500"/>
      <c r="AB21" s="500"/>
      <c r="AC21" s="501"/>
    </row>
    <row r="22" spans="2:29" ht="14.25" customHeight="1" x14ac:dyDescent="0.25">
      <c r="B22" s="190">
        <v>17</v>
      </c>
      <c r="C22" s="183"/>
      <c r="D22" s="178"/>
      <c r="E22" s="175"/>
      <c r="F22" s="418"/>
      <c r="G22" s="414"/>
      <c r="H22" s="177"/>
      <c r="I22" s="177"/>
      <c r="J22" s="177"/>
      <c r="K22" s="176"/>
      <c r="L22" s="177"/>
      <c r="M22" s="176"/>
      <c r="N22" s="178"/>
      <c r="O22" s="178"/>
      <c r="P22" s="178"/>
      <c r="Q22" s="178"/>
      <c r="R22" s="177"/>
      <c r="S22" s="183"/>
      <c r="T22" s="178"/>
      <c r="U22" s="175"/>
      <c r="V22" s="175"/>
      <c r="W22" s="418"/>
      <c r="X22" s="450"/>
      <c r="Y22" s="452"/>
      <c r="Z22" s="495" t="s">
        <v>133</v>
      </c>
      <c r="AA22" s="496"/>
      <c r="AB22" s="496"/>
      <c r="AC22" s="163">
        <f>M36+N36+O36+P36+Q36+R36</f>
        <v>0</v>
      </c>
    </row>
    <row r="23" spans="2:29" ht="14.25" customHeight="1" x14ac:dyDescent="0.25">
      <c r="B23" s="189">
        <v>18</v>
      </c>
      <c r="C23" s="182"/>
      <c r="D23" s="174"/>
      <c r="E23" s="171"/>
      <c r="F23" s="417"/>
      <c r="G23" s="413"/>
      <c r="H23" s="173"/>
      <c r="I23" s="173"/>
      <c r="J23" s="173"/>
      <c r="K23" s="172"/>
      <c r="L23" s="173"/>
      <c r="M23" s="172"/>
      <c r="N23" s="174"/>
      <c r="O23" s="174"/>
      <c r="P23" s="174"/>
      <c r="Q23" s="174"/>
      <c r="R23" s="173"/>
      <c r="S23" s="182"/>
      <c r="T23" s="174"/>
      <c r="U23" s="171"/>
      <c r="V23" s="171"/>
      <c r="W23" s="417"/>
      <c r="X23" s="449"/>
      <c r="Y23" s="454"/>
      <c r="Z23" s="495" t="s">
        <v>132</v>
      </c>
      <c r="AA23" s="496"/>
      <c r="AB23" s="496"/>
      <c r="AC23" s="163">
        <f>S36+T36+U36+V36</f>
        <v>0</v>
      </c>
    </row>
    <row r="24" spans="2:29" ht="14.25" customHeight="1" x14ac:dyDescent="0.25">
      <c r="B24" s="190">
        <v>19</v>
      </c>
      <c r="C24" s="183"/>
      <c r="D24" s="178"/>
      <c r="E24" s="175"/>
      <c r="F24" s="418"/>
      <c r="G24" s="414"/>
      <c r="H24" s="177"/>
      <c r="I24" s="177"/>
      <c r="J24" s="177"/>
      <c r="K24" s="176"/>
      <c r="L24" s="177"/>
      <c r="M24" s="176"/>
      <c r="N24" s="178"/>
      <c r="O24" s="178"/>
      <c r="P24" s="178"/>
      <c r="Q24" s="178"/>
      <c r="R24" s="177"/>
      <c r="S24" s="183"/>
      <c r="T24" s="178"/>
      <c r="U24" s="175"/>
      <c r="V24" s="175"/>
      <c r="W24" s="418"/>
      <c r="X24" s="450"/>
      <c r="Y24" s="452"/>
      <c r="Z24" s="546" t="s">
        <v>134</v>
      </c>
      <c r="AA24" s="546"/>
      <c r="AB24" s="495"/>
      <c r="AC24" s="163">
        <f>G61+H61</f>
        <v>0</v>
      </c>
    </row>
    <row r="25" spans="2:29" ht="14.25" customHeight="1" x14ac:dyDescent="0.25">
      <c r="B25" s="189">
        <v>20</v>
      </c>
      <c r="C25" s="182"/>
      <c r="D25" s="174"/>
      <c r="E25" s="171"/>
      <c r="F25" s="417"/>
      <c r="G25" s="413"/>
      <c r="H25" s="173"/>
      <c r="I25" s="173"/>
      <c r="J25" s="173"/>
      <c r="K25" s="172"/>
      <c r="L25" s="173"/>
      <c r="M25" s="172"/>
      <c r="N25" s="174"/>
      <c r="O25" s="174"/>
      <c r="P25" s="174"/>
      <c r="Q25" s="174"/>
      <c r="R25" s="173"/>
      <c r="S25" s="182"/>
      <c r="T25" s="174"/>
      <c r="U25" s="171"/>
      <c r="V25" s="171"/>
      <c r="W25" s="417"/>
      <c r="X25" s="449"/>
      <c r="Y25" s="454"/>
      <c r="Z25" s="546" t="s">
        <v>135</v>
      </c>
      <c r="AA25" s="546"/>
      <c r="AB25" s="495"/>
      <c r="AC25" s="163">
        <f>W44</f>
        <v>0</v>
      </c>
    </row>
    <row r="26" spans="2:29" ht="14.25" customHeight="1" thickBot="1" x14ac:dyDescent="0.3">
      <c r="B26" s="190">
        <v>21</v>
      </c>
      <c r="C26" s="183"/>
      <c r="D26" s="178"/>
      <c r="E26" s="175"/>
      <c r="F26" s="418"/>
      <c r="G26" s="414"/>
      <c r="H26" s="177"/>
      <c r="I26" s="177"/>
      <c r="J26" s="177"/>
      <c r="K26" s="176"/>
      <c r="L26" s="177"/>
      <c r="M26" s="176"/>
      <c r="N26" s="178"/>
      <c r="O26" s="178"/>
      <c r="P26" s="178"/>
      <c r="Q26" s="178"/>
      <c r="R26" s="177"/>
      <c r="S26" s="183"/>
      <c r="T26" s="178"/>
      <c r="U26" s="175"/>
      <c r="V26" s="175"/>
      <c r="W26" s="418"/>
      <c r="X26" s="450"/>
      <c r="Y26" s="452"/>
      <c r="Z26" s="547" t="s">
        <v>48</v>
      </c>
      <c r="AA26" s="548"/>
      <c r="AB26" s="548"/>
      <c r="AC26" s="162">
        <f>AC22+AC23+AC24+AC25</f>
        <v>0</v>
      </c>
    </row>
    <row r="27" spans="2:29" ht="14.25" customHeight="1" x14ac:dyDescent="0.25">
      <c r="B27" s="189">
        <v>22</v>
      </c>
      <c r="C27" s="182"/>
      <c r="D27" s="174"/>
      <c r="E27" s="171"/>
      <c r="F27" s="417"/>
      <c r="G27" s="413"/>
      <c r="H27" s="173"/>
      <c r="I27" s="173"/>
      <c r="J27" s="173"/>
      <c r="K27" s="172"/>
      <c r="L27" s="173"/>
      <c r="M27" s="172"/>
      <c r="N27" s="174"/>
      <c r="O27" s="174"/>
      <c r="P27" s="174"/>
      <c r="Q27" s="174"/>
      <c r="R27" s="173"/>
      <c r="S27" s="182"/>
      <c r="T27" s="174"/>
      <c r="U27" s="171"/>
      <c r="V27" s="171"/>
      <c r="W27" s="417"/>
      <c r="X27" s="449"/>
      <c r="Y27" s="454"/>
    </row>
    <row r="28" spans="2:29" ht="14.25" customHeight="1" x14ac:dyDescent="0.25">
      <c r="B28" s="190">
        <v>23</v>
      </c>
      <c r="C28" s="183"/>
      <c r="D28" s="178"/>
      <c r="E28" s="175"/>
      <c r="F28" s="418"/>
      <c r="G28" s="414"/>
      <c r="H28" s="177"/>
      <c r="I28" s="177"/>
      <c r="J28" s="177"/>
      <c r="K28" s="176"/>
      <c r="L28" s="177"/>
      <c r="M28" s="176"/>
      <c r="N28" s="178"/>
      <c r="O28" s="178"/>
      <c r="P28" s="178"/>
      <c r="Q28" s="178"/>
      <c r="R28" s="177"/>
      <c r="S28" s="183"/>
      <c r="T28" s="178"/>
      <c r="U28" s="175"/>
      <c r="V28" s="175"/>
      <c r="W28" s="418"/>
      <c r="X28" s="450"/>
      <c r="Y28" s="452"/>
    </row>
    <row r="29" spans="2:29" ht="14.25" customHeight="1" x14ac:dyDescent="0.25">
      <c r="B29" s="189">
        <v>24</v>
      </c>
      <c r="C29" s="368"/>
      <c r="D29" s="369"/>
      <c r="E29" s="370"/>
      <c r="F29" s="419"/>
      <c r="G29" s="415"/>
      <c r="H29" s="371"/>
      <c r="I29" s="371"/>
      <c r="J29" s="371"/>
      <c r="K29" s="372"/>
      <c r="L29" s="371"/>
      <c r="M29" s="372"/>
      <c r="N29" s="369"/>
      <c r="O29" s="369"/>
      <c r="P29" s="369"/>
      <c r="Q29" s="369"/>
      <c r="R29" s="371"/>
      <c r="S29" s="182"/>
      <c r="T29" s="174"/>
      <c r="U29" s="171"/>
      <c r="V29" s="171"/>
      <c r="W29" s="417"/>
      <c r="X29" s="449"/>
      <c r="Y29" s="454"/>
    </row>
    <row r="30" spans="2:29" ht="14.25" customHeight="1" x14ac:dyDescent="0.25">
      <c r="B30" s="190">
        <v>25</v>
      </c>
      <c r="C30" s="183"/>
      <c r="D30" s="178"/>
      <c r="E30" s="175"/>
      <c r="F30" s="418"/>
      <c r="G30" s="414"/>
      <c r="H30" s="177"/>
      <c r="I30" s="177"/>
      <c r="J30" s="177"/>
      <c r="K30" s="176"/>
      <c r="L30" s="177"/>
      <c r="M30" s="176"/>
      <c r="N30" s="178"/>
      <c r="O30" s="178"/>
      <c r="P30" s="178"/>
      <c r="Q30" s="178"/>
      <c r="R30" s="177"/>
      <c r="S30" s="183"/>
      <c r="T30" s="178"/>
      <c r="U30" s="175"/>
      <c r="V30" s="175"/>
      <c r="W30" s="418"/>
      <c r="X30" s="450"/>
      <c r="Y30" s="452"/>
    </row>
    <row r="31" spans="2:29" ht="14.25" customHeight="1" x14ac:dyDescent="0.25">
      <c r="B31" s="189">
        <v>26</v>
      </c>
      <c r="C31" s="368"/>
      <c r="D31" s="369"/>
      <c r="E31" s="370"/>
      <c r="F31" s="419"/>
      <c r="G31" s="415"/>
      <c r="H31" s="371"/>
      <c r="I31" s="371"/>
      <c r="J31" s="371"/>
      <c r="K31" s="372"/>
      <c r="L31" s="371"/>
      <c r="M31" s="372"/>
      <c r="N31" s="369"/>
      <c r="O31" s="369"/>
      <c r="P31" s="369"/>
      <c r="Q31" s="369"/>
      <c r="R31" s="371"/>
      <c r="S31" s="182"/>
      <c r="T31" s="174"/>
      <c r="U31" s="171"/>
      <c r="V31" s="171"/>
      <c r="W31" s="417"/>
      <c r="X31" s="449"/>
      <c r="Y31" s="454"/>
    </row>
    <row r="32" spans="2:29" ht="14.25" customHeight="1" x14ac:dyDescent="0.25">
      <c r="B32" s="190">
        <v>27</v>
      </c>
      <c r="C32" s="183"/>
      <c r="D32" s="178"/>
      <c r="E32" s="175"/>
      <c r="F32" s="418"/>
      <c r="G32" s="414"/>
      <c r="H32" s="177"/>
      <c r="I32" s="177"/>
      <c r="J32" s="177"/>
      <c r="K32" s="176"/>
      <c r="L32" s="177"/>
      <c r="M32" s="176"/>
      <c r="N32" s="178"/>
      <c r="O32" s="178"/>
      <c r="P32" s="178"/>
      <c r="Q32" s="178"/>
      <c r="R32" s="177"/>
      <c r="S32" s="183"/>
      <c r="T32" s="178"/>
      <c r="U32" s="175"/>
      <c r="V32" s="175"/>
      <c r="W32" s="418"/>
      <c r="X32" s="450"/>
      <c r="Y32" s="452"/>
    </row>
    <row r="33" spans="2:36" ht="14.25" customHeight="1" x14ac:dyDescent="0.25">
      <c r="B33" s="189">
        <v>28</v>
      </c>
      <c r="C33" s="368"/>
      <c r="D33" s="369"/>
      <c r="E33" s="370"/>
      <c r="F33" s="419"/>
      <c r="G33" s="415"/>
      <c r="H33" s="371"/>
      <c r="I33" s="371"/>
      <c r="J33" s="371"/>
      <c r="K33" s="372"/>
      <c r="L33" s="371"/>
      <c r="M33" s="372"/>
      <c r="N33" s="369"/>
      <c r="O33" s="369"/>
      <c r="P33" s="369"/>
      <c r="Q33" s="369"/>
      <c r="R33" s="371"/>
      <c r="S33" s="182"/>
      <c r="T33" s="174"/>
      <c r="U33" s="171"/>
      <c r="V33" s="171"/>
      <c r="W33" s="417"/>
      <c r="X33" s="449"/>
      <c r="Y33" s="454"/>
    </row>
    <row r="34" spans="2:36" ht="14.25" customHeight="1" x14ac:dyDescent="0.25">
      <c r="B34" s="190">
        <v>29</v>
      </c>
      <c r="C34" s="183"/>
      <c r="D34" s="178"/>
      <c r="E34" s="175"/>
      <c r="F34" s="418"/>
      <c r="G34" s="414"/>
      <c r="H34" s="177"/>
      <c r="I34" s="177"/>
      <c r="J34" s="177"/>
      <c r="K34" s="176"/>
      <c r="L34" s="177"/>
      <c r="M34" s="176"/>
      <c r="N34" s="178"/>
      <c r="O34" s="178"/>
      <c r="P34" s="178"/>
      <c r="Q34" s="178"/>
      <c r="R34" s="177"/>
      <c r="S34" s="183"/>
      <c r="T34" s="178"/>
      <c r="U34" s="175"/>
      <c r="V34" s="175"/>
      <c r="W34" s="418"/>
      <c r="X34" s="450"/>
      <c r="Y34" s="452"/>
    </row>
    <row r="35" spans="2:36" ht="14.25" customHeight="1" thickBot="1" x14ac:dyDescent="0.3">
      <c r="B35" s="374">
        <v>30</v>
      </c>
      <c r="C35" s="368"/>
      <c r="D35" s="369"/>
      <c r="E35" s="370"/>
      <c r="F35" s="420"/>
      <c r="G35" s="415"/>
      <c r="H35" s="371"/>
      <c r="I35" s="371"/>
      <c r="J35" s="371"/>
      <c r="K35" s="372"/>
      <c r="L35" s="371"/>
      <c r="M35" s="372"/>
      <c r="N35" s="369"/>
      <c r="O35" s="369"/>
      <c r="P35" s="369"/>
      <c r="Q35" s="369"/>
      <c r="R35" s="371"/>
      <c r="S35" s="182"/>
      <c r="T35" s="174"/>
      <c r="U35" s="171"/>
      <c r="V35" s="171"/>
      <c r="W35" s="417"/>
      <c r="X35" s="449"/>
      <c r="Y35" s="454"/>
    </row>
    <row r="36" spans="2:36" ht="14.25" customHeight="1" thickBot="1" x14ac:dyDescent="0.3">
      <c r="C36" s="4">
        <f t="shared" ref="C36:V36" si="0">SUM(C6:C35)</f>
        <v>0</v>
      </c>
      <c r="D36" s="4">
        <f t="shared" si="0"/>
        <v>0</v>
      </c>
      <c r="E36" s="49">
        <f t="shared" si="0"/>
        <v>0</v>
      </c>
      <c r="F36" s="4">
        <f t="shared" si="0"/>
        <v>0</v>
      </c>
      <c r="G36" s="4">
        <f t="shared" si="0"/>
        <v>0</v>
      </c>
      <c r="H36" s="4">
        <f t="shared" si="0"/>
        <v>0</v>
      </c>
      <c r="I36" s="4">
        <f t="shared" si="0"/>
        <v>0</v>
      </c>
      <c r="J36" s="49">
        <f t="shared" si="0"/>
        <v>0</v>
      </c>
      <c r="K36" s="4">
        <f t="shared" si="0"/>
        <v>0</v>
      </c>
      <c r="L36" s="234">
        <f t="shared" si="0"/>
        <v>0</v>
      </c>
      <c r="M36" s="4">
        <f t="shared" si="0"/>
        <v>0</v>
      </c>
      <c r="N36" s="4">
        <f t="shared" si="0"/>
        <v>0</v>
      </c>
      <c r="O36" s="4">
        <f t="shared" si="0"/>
        <v>0</v>
      </c>
      <c r="P36" s="4">
        <f t="shared" si="0"/>
        <v>0</v>
      </c>
      <c r="Q36" s="4">
        <f t="shared" si="0"/>
        <v>0</v>
      </c>
      <c r="R36" s="4">
        <f t="shared" si="0"/>
        <v>0</v>
      </c>
      <c r="S36" s="4">
        <f t="shared" si="0"/>
        <v>0</v>
      </c>
      <c r="T36" s="4">
        <f t="shared" si="0"/>
        <v>0</v>
      </c>
      <c r="U36" s="4">
        <f t="shared" si="0"/>
        <v>0</v>
      </c>
      <c r="V36" s="373">
        <f t="shared" si="0"/>
        <v>0</v>
      </c>
      <c r="W36" s="447"/>
      <c r="X36" s="451"/>
      <c r="Y36" s="453"/>
    </row>
    <row r="37" spans="2:36" s="6" customFormat="1" ht="14.25" customHeight="1" thickBot="1" x14ac:dyDescent="0.3">
      <c r="B37" s="47"/>
      <c r="C37" s="2"/>
      <c r="D37" s="2"/>
      <c r="E37" s="5"/>
      <c r="F37" s="5"/>
      <c r="G37" s="5"/>
      <c r="H37" s="5"/>
      <c r="I37" s="5"/>
      <c r="J37" s="5"/>
      <c r="K37" s="5"/>
      <c r="L37" s="5"/>
      <c r="M37" s="3"/>
      <c r="N37" s="3"/>
      <c r="O37" s="7"/>
      <c r="P37" s="3"/>
      <c r="Q37" s="3"/>
      <c r="R37" s="3"/>
      <c r="S37" s="48"/>
      <c r="T37" s="48"/>
      <c r="U37" s="1"/>
      <c r="V37" s="5"/>
      <c r="W37" s="5"/>
      <c r="X37" s="5"/>
      <c r="Y37" s="7"/>
      <c r="Z37" s="5"/>
      <c r="AA37" s="1"/>
      <c r="AB37" s="5"/>
      <c r="AC37" s="5"/>
      <c r="AD37" s="5"/>
      <c r="AI37" s="461"/>
      <c r="AJ37" s="461"/>
    </row>
    <row r="38" spans="2:36" s="6" customFormat="1" ht="25.5" customHeight="1" thickBot="1" x14ac:dyDescent="0.3">
      <c r="B38" s="47"/>
      <c r="C38" s="529" t="s">
        <v>50</v>
      </c>
      <c r="D38" s="530"/>
      <c r="E38" s="530"/>
      <c r="F38" s="530"/>
      <c r="G38" s="531"/>
      <c r="H38" s="270">
        <f>C47+I44</f>
        <v>0</v>
      </c>
      <c r="I38" s="5"/>
      <c r="J38" s="5"/>
      <c r="K38" s="5"/>
      <c r="L38" s="5"/>
      <c r="M38" s="3"/>
      <c r="N38" s="3"/>
      <c r="O38" s="7"/>
      <c r="P38" s="5"/>
      <c r="Q38" s="5"/>
      <c r="R38" s="5"/>
      <c r="S38" s="5"/>
      <c r="T38" s="5"/>
      <c r="U38" s="5"/>
      <c r="V38" s="5"/>
      <c r="W38" s="5"/>
      <c r="X38" s="5"/>
      <c r="Y38" s="7"/>
      <c r="Z38" s="5"/>
      <c r="AA38" s="1"/>
      <c r="AB38" s="5"/>
      <c r="AC38" s="5"/>
      <c r="AD38" s="5"/>
      <c r="AI38" s="461"/>
      <c r="AJ38" s="461"/>
    </row>
    <row r="39" spans="2:36" s="11" customFormat="1" ht="57" customHeight="1" thickBot="1" x14ac:dyDescent="0.3">
      <c r="C39" s="573" t="s">
        <v>51</v>
      </c>
      <c r="D39" s="574"/>
      <c r="E39" s="574"/>
      <c r="F39" s="575"/>
      <c r="G39" s="502" t="s">
        <v>52</v>
      </c>
      <c r="H39" s="503"/>
      <c r="I39" s="504"/>
      <c r="S39" s="526" t="s">
        <v>46</v>
      </c>
      <c r="T39" s="527"/>
      <c r="U39" s="527"/>
      <c r="V39" s="527"/>
      <c r="W39" s="528"/>
      <c r="X39" s="1"/>
      <c r="Z39" s="473" t="s">
        <v>47</v>
      </c>
      <c r="AA39" s="474"/>
      <c r="AB39" s="474"/>
      <c r="AC39" s="475"/>
      <c r="AI39" s="423"/>
      <c r="AJ39" s="423"/>
    </row>
    <row r="40" spans="2:36" ht="18" customHeight="1" x14ac:dyDescent="0.25">
      <c r="C40" s="582"/>
      <c r="D40" s="583"/>
      <c r="E40" s="583"/>
      <c r="F40" s="584"/>
      <c r="G40" s="564" t="s">
        <v>43</v>
      </c>
      <c r="H40" s="565"/>
      <c r="I40" s="568"/>
      <c r="S40" s="476" t="s">
        <v>42</v>
      </c>
      <c r="T40" s="477"/>
      <c r="U40" s="477"/>
      <c r="V40" s="477"/>
      <c r="W40" s="364"/>
      <c r="Z40" s="478" t="s">
        <v>20</v>
      </c>
      <c r="AA40" s="479"/>
      <c r="AB40" s="480"/>
      <c r="AC40" s="484" t="s">
        <v>28</v>
      </c>
    </row>
    <row r="41" spans="2:36" ht="15.75" customHeight="1" x14ac:dyDescent="0.25">
      <c r="C41" s="582"/>
      <c r="D41" s="583"/>
      <c r="E41" s="583"/>
      <c r="F41" s="584"/>
      <c r="G41" s="566"/>
      <c r="H41" s="567"/>
      <c r="I41" s="568"/>
      <c r="S41" s="469" t="s">
        <v>12</v>
      </c>
      <c r="T41" s="470"/>
      <c r="U41" s="470"/>
      <c r="V41" s="470"/>
      <c r="W41" s="365"/>
      <c r="Z41" s="481"/>
      <c r="AA41" s="482"/>
      <c r="AB41" s="483"/>
      <c r="AC41" s="485"/>
    </row>
    <row r="42" spans="2:36" ht="18" customHeight="1" x14ac:dyDescent="0.25">
      <c r="C42" s="582"/>
      <c r="D42" s="583"/>
      <c r="E42" s="583"/>
      <c r="F42" s="584"/>
      <c r="G42" s="564" t="s">
        <v>49</v>
      </c>
      <c r="H42" s="565"/>
      <c r="I42" s="568"/>
      <c r="S42" s="469" t="s">
        <v>13</v>
      </c>
      <c r="T42" s="470"/>
      <c r="U42" s="470"/>
      <c r="V42" s="470"/>
      <c r="W42" s="366"/>
      <c r="Z42" s="466"/>
      <c r="AA42" s="467"/>
      <c r="AB42" s="468"/>
      <c r="AC42" s="58"/>
    </row>
    <row r="43" spans="2:36" ht="15.75" customHeight="1" x14ac:dyDescent="0.25">
      <c r="C43" s="582"/>
      <c r="D43" s="583"/>
      <c r="E43" s="583"/>
      <c r="F43" s="584"/>
      <c r="G43" s="566"/>
      <c r="H43" s="567"/>
      <c r="I43" s="568"/>
      <c r="S43" s="469" t="s">
        <v>14</v>
      </c>
      <c r="T43" s="470"/>
      <c r="U43" s="470"/>
      <c r="V43" s="470"/>
      <c r="W43" s="366"/>
      <c r="Z43" s="466"/>
      <c r="AA43" s="467"/>
      <c r="AB43" s="468"/>
      <c r="AC43" s="58"/>
    </row>
    <row r="44" spans="2:36" ht="14.25" customHeight="1" thickBot="1" x14ac:dyDescent="0.3">
      <c r="C44" s="582"/>
      <c r="D44" s="583"/>
      <c r="E44" s="583"/>
      <c r="F44" s="584"/>
      <c r="G44" s="267" t="s">
        <v>38</v>
      </c>
      <c r="H44" s="268"/>
      <c r="I44" s="50">
        <f>I40+I42</f>
        <v>0</v>
      </c>
      <c r="S44" s="471" t="s">
        <v>48</v>
      </c>
      <c r="T44" s="472"/>
      <c r="U44" s="472"/>
      <c r="V44" s="472"/>
      <c r="W44" s="367">
        <f>W40+W41+W42+W43</f>
        <v>0</v>
      </c>
      <c r="Z44" s="466"/>
      <c r="AA44" s="467"/>
      <c r="AB44" s="468"/>
      <c r="AC44" s="58"/>
    </row>
    <row r="45" spans="2:36" ht="14.25" customHeight="1" thickBot="1" x14ac:dyDescent="0.3">
      <c r="C45" s="582"/>
      <c r="D45" s="583"/>
      <c r="E45" s="583"/>
      <c r="F45" s="584"/>
      <c r="Z45" s="464" t="s">
        <v>38</v>
      </c>
      <c r="AA45" s="465"/>
      <c r="AB45" s="465"/>
      <c r="AC45" s="50">
        <f>SUM(AC42:AC44)</f>
        <v>0</v>
      </c>
    </row>
    <row r="46" spans="2:36" ht="14.25" customHeight="1" x14ac:dyDescent="0.25">
      <c r="C46" s="582"/>
      <c r="D46" s="583"/>
      <c r="E46" s="583"/>
      <c r="F46" s="584"/>
      <c r="G46" s="569" t="s">
        <v>32</v>
      </c>
      <c r="H46" s="585"/>
      <c r="I46" s="570"/>
      <c r="W46" s="6"/>
      <c r="X46" s="6"/>
    </row>
    <row r="47" spans="2:36" ht="14.25" customHeight="1" thickBot="1" x14ac:dyDescent="0.3">
      <c r="C47" s="576">
        <f>C40+C41+C42+C43+C44+C45+C46</f>
        <v>0</v>
      </c>
      <c r="D47" s="577"/>
      <c r="E47" s="577"/>
      <c r="F47" s="578"/>
      <c r="G47" s="579" t="s">
        <v>18</v>
      </c>
      <c r="H47" s="580"/>
      <c r="I47" s="581"/>
      <c r="W47" s="6"/>
      <c r="X47" s="6"/>
    </row>
    <row r="48" spans="2:36" ht="14.25" customHeight="1" thickBot="1" x14ac:dyDescent="0.3">
      <c r="G48" s="51" t="s">
        <v>16</v>
      </c>
      <c r="H48" s="269"/>
      <c r="W48" s="6"/>
      <c r="X48" s="6"/>
    </row>
    <row r="49" spans="7:24" ht="17.25" customHeight="1" thickBot="1" x14ac:dyDescent="0.3">
      <c r="G49" s="51" t="s">
        <v>213</v>
      </c>
      <c r="H49" s="59"/>
      <c r="W49" s="6"/>
      <c r="X49" s="6"/>
    </row>
    <row r="50" spans="7:24" ht="15" customHeight="1" x14ac:dyDescent="0.25">
      <c r="G50" s="569" t="s">
        <v>31</v>
      </c>
      <c r="H50" s="570"/>
      <c r="W50" s="6"/>
      <c r="X50" s="6"/>
    </row>
    <row r="51" spans="7:24" ht="15" customHeight="1" thickBot="1" x14ac:dyDescent="0.3">
      <c r="G51" s="571"/>
      <c r="H51" s="572"/>
      <c r="W51" s="6"/>
      <c r="X51" s="6"/>
    </row>
    <row r="52" spans="7:24" x14ac:dyDescent="0.25">
      <c r="G52" s="52" t="s">
        <v>11</v>
      </c>
      <c r="H52" s="52" t="s">
        <v>10</v>
      </c>
      <c r="W52" s="6"/>
      <c r="X52" s="6"/>
    </row>
    <row r="53" spans="7:24" ht="15.75" thickBot="1" x14ac:dyDescent="0.3">
      <c r="G53" s="53"/>
      <c r="H53" s="53"/>
      <c r="W53" s="6"/>
      <c r="X53" s="6"/>
    </row>
    <row r="54" spans="7:24" x14ac:dyDescent="0.25">
      <c r="G54" s="60"/>
      <c r="H54" s="63"/>
    </row>
    <row r="55" spans="7:24" x14ac:dyDescent="0.25">
      <c r="G55" s="61"/>
      <c r="H55" s="54"/>
    </row>
    <row r="56" spans="7:24" ht="15" customHeight="1" x14ac:dyDescent="0.25">
      <c r="G56" s="62"/>
      <c r="H56" s="55"/>
    </row>
    <row r="57" spans="7:24" x14ac:dyDescent="0.25">
      <c r="G57" s="61"/>
      <c r="H57" s="54"/>
    </row>
    <row r="58" spans="7:24" ht="15" customHeight="1" x14ac:dyDescent="0.25">
      <c r="G58" s="62"/>
      <c r="H58" s="55"/>
    </row>
    <row r="59" spans="7:24" x14ac:dyDescent="0.25">
      <c r="G59" s="61"/>
      <c r="H59" s="54"/>
    </row>
    <row r="60" spans="7:24" ht="15.75" customHeight="1" thickBot="1" x14ac:dyDescent="0.3">
      <c r="G60" s="62"/>
      <c r="H60" s="55"/>
    </row>
    <row r="61" spans="7:24" ht="26.25" customHeight="1" thickBot="1" x14ac:dyDescent="0.3">
      <c r="G61" s="4">
        <f>SUM(G54:G60)</f>
        <v>0</v>
      </c>
      <c r="H61" s="49">
        <f>SUM(H54:H60)</f>
        <v>0</v>
      </c>
    </row>
  </sheetData>
  <sheetProtection algorithmName="SHA-512" hashValue="prfSTvga/1FwKCgAEOV7bbGA5u3IdRGzYNwdnTk1yJbYa7PZlm8lul0FIZp5SPJ2JvkwL/uCE480FIrmgNXlGg==" saltValue="KuQPEo18ot5a3w6KAy7ZIQ==" spinCount="100000" sheet="1" objects="1" scenarios="1"/>
  <mergeCells count="75">
    <mergeCell ref="C2:E3"/>
    <mergeCell ref="F2:F5"/>
    <mergeCell ref="C1:L1"/>
    <mergeCell ref="G2:J3"/>
    <mergeCell ref="K2:K5"/>
    <mergeCell ref="L2:L5"/>
    <mergeCell ref="I4:J4"/>
    <mergeCell ref="B4:B5"/>
    <mergeCell ref="C4:C5"/>
    <mergeCell ref="D4:D5"/>
    <mergeCell ref="E4:E5"/>
    <mergeCell ref="G4:H4"/>
    <mergeCell ref="C41:F41"/>
    <mergeCell ref="C39:F39"/>
    <mergeCell ref="C40:F40"/>
    <mergeCell ref="C38:G38"/>
    <mergeCell ref="G39:I39"/>
    <mergeCell ref="G40:H41"/>
    <mergeCell ref="I40:I41"/>
    <mergeCell ref="C47:F47"/>
    <mergeCell ref="C45:F45"/>
    <mergeCell ref="C46:F46"/>
    <mergeCell ref="C44:F44"/>
    <mergeCell ref="C42:F42"/>
    <mergeCell ref="C43:F43"/>
    <mergeCell ref="Z9:AA9"/>
    <mergeCell ref="Z10:AA10"/>
    <mergeCell ref="G46:I46"/>
    <mergeCell ref="G47:I47"/>
    <mergeCell ref="Z17:AB17"/>
    <mergeCell ref="Z18:AB18"/>
    <mergeCell ref="Z21:AC21"/>
    <mergeCell ref="Z22:AB22"/>
    <mergeCell ref="Z23:AB23"/>
    <mergeCell ref="Z24:AB24"/>
    <mergeCell ref="Z25:AB25"/>
    <mergeCell ref="Z26:AB26"/>
    <mergeCell ref="Z39:AC39"/>
    <mergeCell ref="Z40:AB41"/>
    <mergeCell ref="Z44:AB44"/>
    <mergeCell ref="Z45:AB45"/>
    <mergeCell ref="G50:H51"/>
    <mergeCell ref="G42:H43"/>
    <mergeCell ref="I42:I43"/>
    <mergeCell ref="S1:U1"/>
    <mergeCell ref="M2:R3"/>
    <mergeCell ref="S2:V3"/>
    <mergeCell ref="T4:T5"/>
    <mergeCell ref="U4:U5"/>
    <mergeCell ref="V4:V5"/>
    <mergeCell ref="S4:S5"/>
    <mergeCell ref="S39:W39"/>
    <mergeCell ref="S44:V44"/>
    <mergeCell ref="S40:V40"/>
    <mergeCell ref="Z5:AB6"/>
    <mergeCell ref="AD5:AG5"/>
    <mergeCell ref="AD6:AE6"/>
    <mergeCell ref="AF6:AG6"/>
    <mergeCell ref="Z7:AA7"/>
    <mergeCell ref="AE7:AE8"/>
    <mergeCell ref="AF7:AF8"/>
    <mergeCell ref="AG7:AG8"/>
    <mergeCell ref="Z8:AA8"/>
    <mergeCell ref="AD7:AD8"/>
    <mergeCell ref="AD10:AF10"/>
    <mergeCell ref="Z13:AC13"/>
    <mergeCell ref="Z14:AB14"/>
    <mergeCell ref="Z15:AB15"/>
    <mergeCell ref="Z16:AB16"/>
    <mergeCell ref="AC40:AC41"/>
    <mergeCell ref="S41:V41"/>
    <mergeCell ref="S42:V42"/>
    <mergeCell ref="Z42:AB42"/>
    <mergeCell ref="S43:V43"/>
    <mergeCell ref="Z43:AB43"/>
  </mergeCells>
  <pageMargins left="0.7" right="0.7" top="0.75" bottom="0.75" header="0.3" footer="0.3"/>
  <pageSetup paperSize="9" scale="64" fitToHeight="0" orientation="landscape"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549FB520-1741-4393-9795-F37D2ECA4B89}">
          <x14:formula1>
            <xm:f>Llistes!$D$11:$D$19</xm:f>
          </x14:formula1>
          <xm:sqref>X6:X35</xm:sqref>
        </x14:dataValidation>
        <x14:dataValidation type="list" allowBlank="1" showInputMessage="1" showErrorMessage="1" xr:uid="{452A75DD-56CA-4AEE-A925-63A1868D4A00}">
          <x14:formula1>
            <xm:f>'Usos Activitats Pròpies'!$G$1:$AA$1</xm:f>
          </x14:formula1>
          <xm:sqref>Y6:Y36</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pageSetUpPr fitToPage="1"/>
  </sheetPr>
  <dimension ref="B1:AJ61"/>
  <sheetViews>
    <sheetView zoomScale="80" zoomScaleNormal="80" zoomScalePageLayoutView="85" workbookViewId="0">
      <selection activeCell="C6" sqref="C6"/>
    </sheetView>
  </sheetViews>
  <sheetFormatPr baseColWidth="10" defaultColWidth="7.5703125" defaultRowHeight="15" x14ac:dyDescent="0.25"/>
  <cols>
    <col min="1" max="1" width="1.7109375" style="1" customWidth="1"/>
    <col min="2" max="2" width="7.5703125" style="11"/>
    <col min="3" max="10" width="7.5703125" style="1"/>
    <col min="11" max="11" width="6.7109375" style="1" customWidth="1"/>
    <col min="12" max="12" width="6.140625" style="1" customWidth="1"/>
    <col min="13" max="22" width="7.5703125" style="1"/>
    <col min="23" max="23" width="9.5703125" style="1" customWidth="1"/>
    <col min="24" max="24" width="10.28515625" style="1" customWidth="1"/>
    <col min="25" max="25" width="12" style="1" customWidth="1"/>
    <col min="26" max="28" width="7.5703125" style="1"/>
    <col min="29" max="29" width="9.85546875" style="1" bestFit="1" customWidth="1"/>
    <col min="30" max="34" width="7.5703125" style="1"/>
    <col min="35" max="35" width="20.5703125" style="197" customWidth="1"/>
    <col min="36" max="36" width="22.28515625" style="197" customWidth="1"/>
    <col min="37" max="16384" width="7.5703125" style="1"/>
  </cols>
  <sheetData>
    <row r="1" spans="2:33" ht="26.25" customHeight="1" thickBot="1" x14ac:dyDescent="0.3">
      <c r="B1" s="12" t="str">
        <f>MensualSumatori!A1</f>
        <v>Gener</v>
      </c>
      <c r="C1" s="532" t="s">
        <v>45</v>
      </c>
      <c r="D1" s="533"/>
      <c r="E1" s="533"/>
      <c r="F1" s="533"/>
      <c r="G1" s="533"/>
      <c r="H1" s="533"/>
      <c r="I1" s="533"/>
      <c r="J1" s="533"/>
      <c r="K1" s="533"/>
      <c r="L1" s="534"/>
      <c r="S1" s="505" t="s">
        <v>190</v>
      </c>
      <c r="T1" s="506"/>
      <c r="U1" s="507"/>
      <c r="V1" s="279"/>
    </row>
    <row r="2" spans="2:33" ht="14.25" customHeight="1" x14ac:dyDescent="0.25">
      <c r="B2" s="12">
        <v>27</v>
      </c>
      <c r="C2" s="535" t="s">
        <v>1</v>
      </c>
      <c r="D2" s="536"/>
      <c r="E2" s="536"/>
      <c r="F2" s="592" t="s">
        <v>2</v>
      </c>
      <c r="G2" s="535" t="s">
        <v>24</v>
      </c>
      <c r="H2" s="536"/>
      <c r="I2" s="536"/>
      <c r="J2" s="537"/>
      <c r="K2" s="541" t="s">
        <v>169</v>
      </c>
      <c r="L2" s="541" t="s">
        <v>170</v>
      </c>
      <c r="M2" s="508" t="s">
        <v>0</v>
      </c>
      <c r="N2" s="509"/>
      <c r="O2" s="509"/>
      <c r="P2" s="509"/>
      <c r="Q2" s="509"/>
      <c r="R2" s="510"/>
      <c r="S2" s="514" t="s">
        <v>29</v>
      </c>
      <c r="T2" s="515"/>
      <c r="U2" s="515"/>
      <c r="V2" s="516"/>
      <c r="W2" s="274"/>
      <c r="X2" s="274"/>
    </row>
    <row r="3" spans="2:33" ht="14.25" customHeight="1" thickBot="1" x14ac:dyDescent="0.3">
      <c r="C3" s="538"/>
      <c r="D3" s="539"/>
      <c r="E3" s="539"/>
      <c r="F3" s="593"/>
      <c r="G3" s="538"/>
      <c r="H3" s="539"/>
      <c r="I3" s="539"/>
      <c r="J3" s="540"/>
      <c r="K3" s="542"/>
      <c r="L3" s="542"/>
      <c r="M3" s="511"/>
      <c r="N3" s="512"/>
      <c r="O3" s="512"/>
      <c r="P3" s="512"/>
      <c r="Q3" s="512"/>
      <c r="R3" s="513"/>
      <c r="S3" s="517"/>
      <c r="T3" s="518"/>
      <c r="U3" s="518"/>
      <c r="V3" s="519"/>
      <c r="W3" s="274"/>
      <c r="X3" s="274"/>
    </row>
    <row r="4" spans="2:33" ht="30.75" customHeight="1" thickBot="1" x14ac:dyDescent="0.3">
      <c r="B4" s="586" t="s">
        <v>17</v>
      </c>
      <c r="C4" s="588" t="s">
        <v>3</v>
      </c>
      <c r="D4" s="588" t="s">
        <v>4</v>
      </c>
      <c r="E4" s="590" t="s">
        <v>5</v>
      </c>
      <c r="F4" s="593"/>
      <c r="G4" s="544" t="s">
        <v>25</v>
      </c>
      <c r="H4" s="545"/>
      <c r="I4" s="544" t="s">
        <v>5</v>
      </c>
      <c r="J4" s="545"/>
      <c r="K4" s="542"/>
      <c r="L4" s="542"/>
      <c r="M4" s="44" t="s">
        <v>186</v>
      </c>
      <c r="N4" s="44" t="s">
        <v>187</v>
      </c>
      <c r="O4" s="45" t="s">
        <v>22</v>
      </c>
      <c r="P4" s="46" t="s">
        <v>23</v>
      </c>
      <c r="Q4" s="45" t="s">
        <v>188</v>
      </c>
      <c r="R4" s="46" t="s">
        <v>189</v>
      </c>
      <c r="S4" s="524" t="s">
        <v>6</v>
      </c>
      <c r="T4" s="520" t="s">
        <v>7</v>
      </c>
      <c r="U4" s="520" t="s">
        <v>8</v>
      </c>
      <c r="V4" s="522" t="s">
        <v>9</v>
      </c>
      <c r="W4" s="274"/>
      <c r="X4" s="274"/>
    </row>
    <row r="5" spans="2:33" ht="36.75" customHeight="1" thickBot="1" x14ac:dyDescent="0.3">
      <c r="B5" s="587"/>
      <c r="C5" s="589"/>
      <c r="D5" s="589"/>
      <c r="E5" s="591"/>
      <c r="F5" s="594"/>
      <c r="G5" s="265" t="s">
        <v>21</v>
      </c>
      <c r="H5" s="272" t="s">
        <v>26</v>
      </c>
      <c r="I5" s="266" t="s">
        <v>21</v>
      </c>
      <c r="J5" s="271" t="s">
        <v>26</v>
      </c>
      <c r="K5" s="543"/>
      <c r="L5" s="543"/>
      <c r="M5" s="20" t="s">
        <v>15</v>
      </c>
      <c r="N5" s="164" t="s">
        <v>15</v>
      </c>
      <c r="O5" s="21" t="s">
        <v>15</v>
      </c>
      <c r="P5" s="21" t="s">
        <v>15</v>
      </c>
      <c r="Q5" s="21" t="s">
        <v>15</v>
      </c>
      <c r="R5" s="21" t="s">
        <v>15</v>
      </c>
      <c r="S5" s="525"/>
      <c r="T5" s="521"/>
      <c r="U5" s="521"/>
      <c r="V5" s="523"/>
      <c r="W5" s="278" t="s">
        <v>225</v>
      </c>
      <c r="X5" s="462" t="s">
        <v>222</v>
      </c>
      <c r="Y5" s="463" t="s">
        <v>250</v>
      </c>
      <c r="Z5" s="515" t="s">
        <v>44</v>
      </c>
      <c r="AA5" s="515"/>
      <c r="AB5" s="516"/>
      <c r="AD5" s="557" t="s">
        <v>184</v>
      </c>
      <c r="AE5" s="558"/>
      <c r="AF5" s="558"/>
      <c r="AG5" s="559"/>
    </row>
    <row r="6" spans="2:33" ht="14.25" customHeight="1" thickBot="1" x14ac:dyDescent="0.3">
      <c r="B6" s="188">
        <v>1</v>
      </c>
      <c r="C6" s="179"/>
      <c r="D6" s="180"/>
      <c r="E6" s="165"/>
      <c r="F6" s="416"/>
      <c r="G6" s="412"/>
      <c r="H6" s="166"/>
      <c r="I6" s="166"/>
      <c r="J6" s="166"/>
      <c r="K6" s="167"/>
      <c r="L6" s="170"/>
      <c r="M6" s="167"/>
      <c r="N6" s="168"/>
      <c r="O6" s="168"/>
      <c r="P6" s="168"/>
      <c r="Q6" s="168"/>
      <c r="R6" s="170"/>
      <c r="S6" s="181"/>
      <c r="T6" s="168"/>
      <c r="U6" s="169"/>
      <c r="V6" s="169"/>
      <c r="W6" s="446"/>
      <c r="X6" s="448"/>
      <c r="Y6" s="452"/>
      <c r="Z6" s="555"/>
      <c r="AA6" s="555"/>
      <c r="AB6" s="556"/>
      <c r="AD6" s="544" t="s">
        <v>25</v>
      </c>
      <c r="AE6" s="545"/>
      <c r="AF6" s="544" t="s">
        <v>5</v>
      </c>
      <c r="AG6" s="545"/>
    </row>
    <row r="7" spans="2:33" ht="14.25" customHeight="1" x14ac:dyDescent="0.25">
      <c r="B7" s="189">
        <v>2</v>
      </c>
      <c r="C7" s="182"/>
      <c r="D7" s="174"/>
      <c r="E7" s="171"/>
      <c r="F7" s="417"/>
      <c r="G7" s="413"/>
      <c r="H7" s="173"/>
      <c r="I7" s="173"/>
      <c r="J7" s="173"/>
      <c r="K7" s="172"/>
      <c r="L7" s="173"/>
      <c r="M7" s="172"/>
      <c r="N7" s="174"/>
      <c r="O7" s="174"/>
      <c r="P7" s="174"/>
      <c r="Q7" s="174"/>
      <c r="R7" s="173"/>
      <c r="S7" s="182"/>
      <c r="T7" s="174"/>
      <c r="U7" s="171"/>
      <c r="V7" s="171"/>
      <c r="W7" s="417"/>
      <c r="X7" s="449"/>
      <c r="Y7" s="454"/>
      <c r="Z7" s="486" t="s">
        <v>6</v>
      </c>
      <c r="AA7" s="487"/>
      <c r="AB7" s="56"/>
      <c r="AD7" s="493" t="s">
        <v>21</v>
      </c>
      <c r="AE7" s="560" t="s">
        <v>26</v>
      </c>
      <c r="AF7" s="493" t="s">
        <v>21</v>
      </c>
      <c r="AG7" s="560" t="s">
        <v>26</v>
      </c>
    </row>
    <row r="8" spans="2:33" ht="14.25" customHeight="1" thickBot="1" x14ac:dyDescent="0.3">
      <c r="B8" s="190">
        <v>3</v>
      </c>
      <c r="C8" s="183"/>
      <c r="D8" s="178"/>
      <c r="E8" s="175"/>
      <c r="F8" s="418"/>
      <c r="G8" s="414"/>
      <c r="H8" s="177"/>
      <c r="I8" s="177"/>
      <c r="J8" s="177"/>
      <c r="K8" s="176"/>
      <c r="L8" s="177"/>
      <c r="M8" s="176"/>
      <c r="N8" s="178"/>
      <c r="O8" s="178"/>
      <c r="P8" s="178"/>
      <c r="Q8" s="178"/>
      <c r="R8" s="177"/>
      <c r="S8" s="183"/>
      <c r="T8" s="178"/>
      <c r="U8" s="175"/>
      <c r="V8" s="175"/>
      <c r="W8" s="418"/>
      <c r="X8" s="450"/>
      <c r="Y8" s="452"/>
      <c r="Z8" s="562" t="s">
        <v>7</v>
      </c>
      <c r="AA8" s="563"/>
      <c r="AB8" s="56"/>
      <c r="AD8" s="494"/>
      <c r="AE8" s="561"/>
      <c r="AF8" s="494"/>
      <c r="AG8" s="561"/>
    </row>
    <row r="9" spans="2:33" ht="14.25" customHeight="1" thickBot="1" x14ac:dyDescent="0.3">
      <c r="B9" s="189">
        <v>4</v>
      </c>
      <c r="C9" s="182"/>
      <c r="D9" s="174"/>
      <c r="E9" s="171"/>
      <c r="F9" s="417"/>
      <c r="G9" s="413"/>
      <c r="H9" s="173"/>
      <c r="I9" s="173"/>
      <c r="J9" s="173"/>
      <c r="K9" s="172"/>
      <c r="L9" s="173"/>
      <c r="M9" s="172"/>
      <c r="N9" s="174"/>
      <c r="O9" s="174"/>
      <c r="P9" s="174"/>
      <c r="Q9" s="174"/>
      <c r="R9" s="173"/>
      <c r="S9" s="182"/>
      <c r="T9" s="174"/>
      <c r="U9" s="171"/>
      <c r="V9" s="171"/>
      <c r="W9" s="417"/>
      <c r="X9" s="449"/>
      <c r="Y9" s="454"/>
      <c r="Z9" s="486" t="s">
        <v>8</v>
      </c>
      <c r="AA9" s="487"/>
      <c r="AB9" s="56"/>
      <c r="AD9" s="273">
        <f>COUNTIFS(G6:G35,"&gt;4")</f>
        <v>0</v>
      </c>
      <c r="AE9" s="273">
        <f>COUNTIFS(H6:H35,"&gt;4")</f>
        <v>0</v>
      </c>
      <c r="AF9" s="273">
        <f>COUNTIFS(I6:I35,"&gt;4")</f>
        <v>0</v>
      </c>
      <c r="AG9" s="273">
        <f>COUNTIFS(J6:J35,"&gt;4")</f>
        <v>0</v>
      </c>
    </row>
    <row r="10" spans="2:33" ht="14.25" customHeight="1" thickBot="1" x14ac:dyDescent="0.3">
      <c r="B10" s="190">
        <v>5</v>
      </c>
      <c r="C10" s="183"/>
      <c r="D10" s="178"/>
      <c r="E10" s="175"/>
      <c r="F10" s="418"/>
      <c r="G10" s="414"/>
      <c r="H10" s="177"/>
      <c r="I10" s="177"/>
      <c r="J10" s="177"/>
      <c r="K10" s="176"/>
      <c r="L10" s="177"/>
      <c r="M10" s="176"/>
      <c r="N10" s="178"/>
      <c r="O10" s="178"/>
      <c r="P10" s="178"/>
      <c r="Q10" s="178"/>
      <c r="R10" s="177"/>
      <c r="S10" s="183"/>
      <c r="T10" s="178"/>
      <c r="U10" s="175"/>
      <c r="V10" s="175"/>
      <c r="W10" s="418"/>
      <c r="X10" s="450"/>
      <c r="Y10" s="452"/>
      <c r="Z10" s="488" t="s">
        <v>9</v>
      </c>
      <c r="AA10" s="489"/>
      <c r="AB10" s="57"/>
      <c r="AD10" s="490" t="s">
        <v>185</v>
      </c>
      <c r="AE10" s="491"/>
      <c r="AF10" s="492"/>
      <c r="AG10" s="273">
        <f>AD9+AE9+AF9+AG9</f>
        <v>0</v>
      </c>
    </row>
    <row r="11" spans="2:33" ht="14.25" customHeight="1" x14ac:dyDescent="0.25">
      <c r="B11" s="189">
        <v>6</v>
      </c>
      <c r="C11" s="182"/>
      <c r="D11" s="174"/>
      <c r="E11" s="171"/>
      <c r="F11" s="417"/>
      <c r="G11" s="413"/>
      <c r="H11" s="173"/>
      <c r="I11" s="173"/>
      <c r="J11" s="173"/>
      <c r="K11" s="172"/>
      <c r="L11" s="173"/>
      <c r="M11" s="172"/>
      <c r="N11" s="174"/>
      <c r="O11" s="174"/>
      <c r="P11" s="174"/>
      <c r="Q11" s="174"/>
      <c r="R11" s="173"/>
      <c r="S11" s="182"/>
      <c r="T11" s="174"/>
      <c r="U11" s="171"/>
      <c r="V11" s="171"/>
      <c r="W11" s="417"/>
      <c r="X11" s="449"/>
      <c r="Y11" s="454"/>
    </row>
    <row r="12" spans="2:33" ht="14.25" customHeight="1" thickBot="1" x14ac:dyDescent="0.3">
      <c r="B12" s="190">
        <v>7</v>
      </c>
      <c r="C12" s="183"/>
      <c r="D12" s="178"/>
      <c r="E12" s="175"/>
      <c r="F12" s="418"/>
      <c r="G12" s="414"/>
      <c r="H12" s="177"/>
      <c r="I12" s="177"/>
      <c r="J12" s="177"/>
      <c r="K12" s="176"/>
      <c r="L12" s="177"/>
      <c r="M12" s="176"/>
      <c r="N12" s="178"/>
      <c r="O12" s="178"/>
      <c r="P12" s="178"/>
      <c r="Q12" s="178"/>
      <c r="R12" s="177"/>
      <c r="S12" s="183"/>
      <c r="T12" s="178"/>
      <c r="U12" s="175"/>
      <c r="V12" s="175"/>
      <c r="W12" s="418"/>
      <c r="X12" s="450"/>
      <c r="Y12" s="452"/>
    </row>
    <row r="13" spans="2:33" ht="14.25" customHeight="1" x14ac:dyDescent="0.25">
      <c r="B13" s="189">
        <v>8</v>
      </c>
      <c r="C13" s="182"/>
      <c r="D13" s="174"/>
      <c r="E13" s="171"/>
      <c r="F13" s="417"/>
      <c r="G13" s="413"/>
      <c r="H13" s="173"/>
      <c r="I13" s="173"/>
      <c r="J13" s="173"/>
      <c r="K13" s="172"/>
      <c r="L13" s="173"/>
      <c r="M13" s="172"/>
      <c r="N13" s="174"/>
      <c r="O13" s="174"/>
      <c r="P13" s="174"/>
      <c r="Q13" s="174"/>
      <c r="R13" s="173"/>
      <c r="S13" s="182"/>
      <c r="T13" s="174"/>
      <c r="U13" s="171"/>
      <c r="V13" s="171"/>
      <c r="W13" s="417"/>
      <c r="X13" s="449"/>
      <c r="Y13" s="454"/>
      <c r="Z13" s="549" t="s">
        <v>128</v>
      </c>
      <c r="AA13" s="550"/>
      <c r="AB13" s="550"/>
      <c r="AC13" s="551"/>
    </row>
    <row r="14" spans="2:33" ht="14.25" customHeight="1" x14ac:dyDescent="0.25">
      <c r="B14" s="190">
        <v>9</v>
      </c>
      <c r="C14" s="183"/>
      <c r="D14" s="178"/>
      <c r="E14" s="175"/>
      <c r="F14" s="418"/>
      <c r="G14" s="414"/>
      <c r="H14" s="177"/>
      <c r="I14" s="177"/>
      <c r="J14" s="177"/>
      <c r="K14" s="176"/>
      <c r="L14" s="177"/>
      <c r="M14" s="176"/>
      <c r="N14" s="178"/>
      <c r="O14" s="178"/>
      <c r="P14" s="178"/>
      <c r="Q14" s="178"/>
      <c r="R14" s="177"/>
      <c r="S14" s="183"/>
      <c r="T14" s="178"/>
      <c r="U14" s="175"/>
      <c r="V14" s="175"/>
      <c r="W14" s="418"/>
      <c r="X14" s="450"/>
      <c r="Y14" s="452"/>
      <c r="Z14" s="552" t="s">
        <v>129</v>
      </c>
      <c r="AA14" s="553"/>
      <c r="AB14" s="553"/>
      <c r="AC14" s="163">
        <f>C36+D36+E36+F36+G36+H36+I36+J36</f>
        <v>0</v>
      </c>
    </row>
    <row r="15" spans="2:33" ht="14.25" customHeight="1" x14ac:dyDescent="0.25">
      <c r="B15" s="189">
        <v>10</v>
      </c>
      <c r="C15" s="182"/>
      <c r="D15" s="174"/>
      <c r="E15" s="171"/>
      <c r="F15" s="417"/>
      <c r="G15" s="413"/>
      <c r="H15" s="173"/>
      <c r="I15" s="173"/>
      <c r="J15" s="173"/>
      <c r="K15" s="172"/>
      <c r="L15" s="173"/>
      <c r="M15" s="172"/>
      <c r="N15" s="174"/>
      <c r="O15" s="174"/>
      <c r="P15" s="174"/>
      <c r="Q15" s="174"/>
      <c r="R15" s="173"/>
      <c r="S15" s="182"/>
      <c r="T15" s="174"/>
      <c r="U15" s="171"/>
      <c r="V15" s="171"/>
      <c r="W15" s="417"/>
      <c r="X15" s="449"/>
      <c r="Y15" s="454"/>
      <c r="Z15" s="552" t="s">
        <v>130</v>
      </c>
      <c r="AA15" s="553"/>
      <c r="AB15" s="553"/>
      <c r="AC15" s="163">
        <f>H38</f>
        <v>0</v>
      </c>
    </row>
    <row r="16" spans="2:33" ht="14.25" customHeight="1" x14ac:dyDescent="0.25">
      <c r="B16" s="190">
        <v>11</v>
      </c>
      <c r="C16" s="183"/>
      <c r="D16" s="178"/>
      <c r="E16" s="175"/>
      <c r="F16" s="418"/>
      <c r="G16" s="414"/>
      <c r="H16" s="177"/>
      <c r="I16" s="177"/>
      <c r="J16" s="177"/>
      <c r="K16" s="176"/>
      <c r="L16" s="177"/>
      <c r="M16" s="176"/>
      <c r="N16" s="178"/>
      <c r="O16" s="178"/>
      <c r="P16" s="178"/>
      <c r="Q16" s="178"/>
      <c r="R16" s="177"/>
      <c r="S16" s="183"/>
      <c r="T16" s="178"/>
      <c r="U16" s="175"/>
      <c r="V16" s="175"/>
      <c r="W16" s="418"/>
      <c r="X16" s="450"/>
      <c r="Y16" s="452"/>
      <c r="Z16" s="552" t="s">
        <v>99</v>
      </c>
      <c r="AA16" s="553"/>
      <c r="AB16" s="553"/>
      <c r="AC16" s="163">
        <f>W44</f>
        <v>0</v>
      </c>
    </row>
    <row r="17" spans="2:29" ht="14.25" customHeight="1" x14ac:dyDescent="0.25">
      <c r="B17" s="189">
        <v>12</v>
      </c>
      <c r="C17" s="182"/>
      <c r="D17" s="174"/>
      <c r="E17" s="171"/>
      <c r="F17" s="417"/>
      <c r="G17" s="413"/>
      <c r="H17" s="173"/>
      <c r="I17" s="173"/>
      <c r="J17" s="173"/>
      <c r="K17" s="172"/>
      <c r="L17" s="173"/>
      <c r="M17" s="172"/>
      <c r="N17" s="174"/>
      <c r="O17" s="174"/>
      <c r="P17" s="174"/>
      <c r="Q17" s="174"/>
      <c r="R17" s="173"/>
      <c r="S17" s="182"/>
      <c r="T17" s="174"/>
      <c r="U17" s="171"/>
      <c r="V17" s="171"/>
      <c r="W17" s="417"/>
      <c r="X17" s="449"/>
      <c r="Y17" s="454"/>
      <c r="Z17" s="554" t="s">
        <v>192</v>
      </c>
      <c r="AA17" s="554"/>
      <c r="AB17" s="552"/>
      <c r="AC17" s="163">
        <f>AC45</f>
        <v>0</v>
      </c>
    </row>
    <row r="18" spans="2:29" ht="14.25" customHeight="1" thickBot="1" x14ac:dyDescent="0.3">
      <c r="B18" s="190">
        <v>13</v>
      </c>
      <c r="C18" s="183"/>
      <c r="D18" s="178"/>
      <c r="E18" s="175"/>
      <c r="F18" s="418"/>
      <c r="G18" s="414"/>
      <c r="H18" s="177"/>
      <c r="I18" s="177"/>
      <c r="J18" s="177"/>
      <c r="K18" s="176"/>
      <c r="L18" s="177"/>
      <c r="M18" s="176"/>
      <c r="N18" s="178"/>
      <c r="O18" s="178"/>
      <c r="P18" s="178"/>
      <c r="Q18" s="178"/>
      <c r="R18" s="177"/>
      <c r="S18" s="183"/>
      <c r="T18" s="178"/>
      <c r="U18" s="175"/>
      <c r="V18" s="175"/>
      <c r="W18" s="418"/>
      <c r="X18" s="450"/>
      <c r="Y18" s="452"/>
      <c r="Z18" s="497" t="s">
        <v>48</v>
      </c>
      <c r="AA18" s="498"/>
      <c r="AB18" s="498"/>
      <c r="AC18" s="162">
        <f>AC14+AC15+AC16+AC17</f>
        <v>0</v>
      </c>
    </row>
    <row r="19" spans="2:29" ht="14.25" customHeight="1" x14ac:dyDescent="0.25">
      <c r="B19" s="189">
        <v>14</v>
      </c>
      <c r="C19" s="182"/>
      <c r="D19" s="174"/>
      <c r="E19" s="171"/>
      <c r="F19" s="417"/>
      <c r="G19" s="413"/>
      <c r="H19" s="173"/>
      <c r="I19" s="173"/>
      <c r="J19" s="173"/>
      <c r="K19" s="172"/>
      <c r="L19" s="173"/>
      <c r="M19" s="172"/>
      <c r="N19" s="174"/>
      <c r="O19" s="174"/>
      <c r="P19" s="174"/>
      <c r="Q19" s="174"/>
      <c r="R19" s="173"/>
      <c r="S19" s="182"/>
      <c r="T19" s="174"/>
      <c r="U19" s="171"/>
      <c r="V19" s="171"/>
      <c r="W19" s="417"/>
      <c r="X19" s="449"/>
      <c r="Y19" s="454"/>
    </row>
    <row r="20" spans="2:29" ht="14.25" customHeight="1" thickBot="1" x14ac:dyDescent="0.3">
      <c r="B20" s="190">
        <v>15</v>
      </c>
      <c r="C20" s="183"/>
      <c r="D20" s="178"/>
      <c r="E20" s="175"/>
      <c r="F20" s="418"/>
      <c r="G20" s="414"/>
      <c r="H20" s="177"/>
      <c r="I20" s="177"/>
      <c r="J20" s="177"/>
      <c r="K20" s="176"/>
      <c r="L20" s="177"/>
      <c r="M20" s="176"/>
      <c r="N20" s="178"/>
      <c r="O20" s="178"/>
      <c r="P20" s="178"/>
      <c r="Q20" s="178"/>
      <c r="R20" s="177"/>
      <c r="S20" s="183"/>
      <c r="T20" s="178"/>
      <c r="U20" s="175"/>
      <c r="V20" s="175"/>
      <c r="W20" s="418"/>
      <c r="X20" s="450"/>
      <c r="Y20" s="452"/>
    </row>
    <row r="21" spans="2:29" ht="14.25" customHeight="1" x14ac:dyDescent="0.25">
      <c r="B21" s="189">
        <v>16</v>
      </c>
      <c r="C21" s="182"/>
      <c r="D21" s="174"/>
      <c r="E21" s="171"/>
      <c r="F21" s="417"/>
      <c r="G21" s="413"/>
      <c r="H21" s="173"/>
      <c r="I21" s="173"/>
      <c r="J21" s="173"/>
      <c r="K21" s="172"/>
      <c r="L21" s="173"/>
      <c r="M21" s="172"/>
      <c r="N21" s="174"/>
      <c r="O21" s="174"/>
      <c r="P21" s="174"/>
      <c r="Q21" s="174"/>
      <c r="R21" s="173"/>
      <c r="S21" s="182"/>
      <c r="T21" s="174"/>
      <c r="U21" s="171"/>
      <c r="V21" s="171"/>
      <c r="W21" s="417"/>
      <c r="X21" s="449"/>
      <c r="Y21" s="454"/>
      <c r="Z21" s="499" t="s">
        <v>131</v>
      </c>
      <c r="AA21" s="500"/>
      <c r="AB21" s="500"/>
      <c r="AC21" s="501"/>
    </row>
    <row r="22" spans="2:29" ht="14.25" customHeight="1" x14ac:dyDescent="0.25">
      <c r="B22" s="190">
        <v>17</v>
      </c>
      <c r="C22" s="183"/>
      <c r="D22" s="178"/>
      <c r="E22" s="175"/>
      <c r="F22" s="418"/>
      <c r="G22" s="414"/>
      <c r="H22" s="177"/>
      <c r="I22" s="177"/>
      <c r="J22" s="177"/>
      <c r="K22" s="176"/>
      <c r="L22" s="177"/>
      <c r="M22" s="176"/>
      <c r="N22" s="178"/>
      <c r="O22" s="178"/>
      <c r="P22" s="178"/>
      <c r="Q22" s="178"/>
      <c r="R22" s="177"/>
      <c r="S22" s="183"/>
      <c r="T22" s="178"/>
      <c r="U22" s="175"/>
      <c r="V22" s="175"/>
      <c r="W22" s="418"/>
      <c r="X22" s="450"/>
      <c r="Y22" s="452"/>
      <c r="Z22" s="495" t="s">
        <v>133</v>
      </c>
      <c r="AA22" s="496"/>
      <c r="AB22" s="496"/>
      <c r="AC22" s="163">
        <f>M36+N36+O36+P36+Q36+R36</f>
        <v>0</v>
      </c>
    </row>
    <row r="23" spans="2:29" ht="14.25" customHeight="1" x14ac:dyDescent="0.25">
      <c r="B23" s="189">
        <v>18</v>
      </c>
      <c r="C23" s="182"/>
      <c r="D23" s="174"/>
      <c r="E23" s="171"/>
      <c r="F23" s="417"/>
      <c r="G23" s="413"/>
      <c r="H23" s="173"/>
      <c r="I23" s="173"/>
      <c r="J23" s="173"/>
      <c r="K23" s="172"/>
      <c r="L23" s="173"/>
      <c r="M23" s="172"/>
      <c r="N23" s="174"/>
      <c r="O23" s="174"/>
      <c r="P23" s="174"/>
      <c r="Q23" s="174"/>
      <c r="R23" s="173"/>
      <c r="S23" s="182"/>
      <c r="T23" s="174"/>
      <c r="U23" s="171"/>
      <c r="V23" s="171"/>
      <c r="W23" s="417"/>
      <c r="X23" s="449"/>
      <c r="Y23" s="454"/>
      <c r="Z23" s="495" t="s">
        <v>132</v>
      </c>
      <c r="AA23" s="496"/>
      <c r="AB23" s="496"/>
      <c r="AC23" s="163">
        <f>S36+T36+U36+V36</f>
        <v>0</v>
      </c>
    </row>
    <row r="24" spans="2:29" ht="14.25" customHeight="1" x14ac:dyDescent="0.25">
      <c r="B24" s="190">
        <v>19</v>
      </c>
      <c r="C24" s="183"/>
      <c r="D24" s="178"/>
      <c r="E24" s="175"/>
      <c r="F24" s="418"/>
      <c r="G24" s="414"/>
      <c r="H24" s="177"/>
      <c r="I24" s="177"/>
      <c r="J24" s="177"/>
      <c r="K24" s="176"/>
      <c r="L24" s="177"/>
      <c r="M24" s="176"/>
      <c r="N24" s="178"/>
      <c r="O24" s="178"/>
      <c r="P24" s="178"/>
      <c r="Q24" s="178"/>
      <c r="R24" s="177"/>
      <c r="S24" s="183"/>
      <c r="T24" s="178"/>
      <c r="U24" s="175"/>
      <c r="V24" s="175"/>
      <c r="W24" s="418"/>
      <c r="X24" s="450"/>
      <c r="Y24" s="452"/>
      <c r="Z24" s="546" t="s">
        <v>134</v>
      </c>
      <c r="AA24" s="546"/>
      <c r="AB24" s="495"/>
      <c r="AC24" s="163">
        <f>G61+H61</f>
        <v>0</v>
      </c>
    </row>
    <row r="25" spans="2:29" ht="14.25" customHeight="1" x14ac:dyDescent="0.25">
      <c r="B25" s="189">
        <v>20</v>
      </c>
      <c r="C25" s="182"/>
      <c r="D25" s="174"/>
      <c r="E25" s="171"/>
      <c r="F25" s="417"/>
      <c r="G25" s="413"/>
      <c r="H25" s="173"/>
      <c r="I25" s="173"/>
      <c r="J25" s="173"/>
      <c r="K25" s="172"/>
      <c r="L25" s="173"/>
      <c r="M25" s="172"/>
      <c r="N25" s="174"/>
      <c r="O25" s="174"/>
      <c r="P25" s="174"/>
      <c r="Q25" s="174"/>
      <c r="R25" s="173"/>
      <c r="S25" s="182"/>
      <c r="T25" s="174"/>
      <c r="U25" s="171"/>
      <c r="V25" s="171"/>
      <c r="W25" s="417"/>
      <c r="X25" s="449"/>
      <c r="Y25" s="454"/>
      <c r="Z25" s="546" t="s">
        <v>135</v>
      </c>
      <c r="AA25" s="546"/>
      <c r="AB25" s="495"/>
      <c r="AC25" s="163">
        <f>W44</f>
        <v>0</v>
      </c>
    </row>
    <row r="26" spans="2:29" ht="14.25" customHeight="1" thickBot="1" x14ac:dyDescent="0.3">
      <c r="B26" s="190">
        <v>21</v>
      </c>
      <c r="C26" s="183"/>
      <c r="D26" s="178"/>
      <c r="E26" s="175"/>
      <c r="F26" s="418"/>
      <c r="G26" s="414"/>
      <c r="H26" s="177"/>
      <c r="I26" s="177"/>
      <c r="J26" s="177"/>
      <c r="K26" s="176"/>
      <c r="L26" s="177"/>
      <c r="M26" s="176"/>
      <c r="N26" s="178"/>
      <c r="O26" s="178"/>
      <c r="P26" s="178"/>
      <c r="Q26" s="178"/>
      <c r="R26" s="177"/>
      <c r="S26" s="183"/>
      <c r="T26" s="178"/>
      <c r="U26" s="175"/>
      <c r="V26" s="175"/>
      <c r="W26" s="418"/>
      <c r="X26" s="450"/>
      <c r="Y26" s="452"/>
      <c r="Z26" s="547" t="s">
        <v>48</v>
      </c>
      <c r="AA26" s="548"/>
      <c r="AB26" s="548"/>
      <c r="AC26" s="162">
        <f>AC22+AC23+AC24+AC25</f>
        <v>0</v>
      </c>
    </row>
    <row r="27" spans="2:29" ht="14.25" customHeight="1" x14ac:dyDescent="0.25">
      <c r="B27" s="189">
        <v>22</v>
      </c>
      <c r="C27" s="182"/>
      <c r="D27" s="174"/>
      <c r="E27" s="171"/>
      <c r="F27" s="417"/>
      <c r="G27" s="413"/>
      <c r="H27" s="173"/>
      <c r="I27" s="173"/>
      <c r="J27" s="173"/>
      <c r="K27" s="172"/>
      <c r="L27" s="173"/>
      <c r="M27" s="172"/>
      <c r="N27" s="174"/>
      <c r="O27" s="174"/>
      <c r="P27" s="174"/>
      <c r="Q27" s="174"/>
      <c r="R27" s="173"/>
      <c r="S27" s="182"/>
      <c r="T27" s="174"/>
      <c r="U27" s="171"/>
      <c r="V27" s="171"/>
      <c r="W27" s="417"/>
      <c r="X27" s="449"/>
      <c r="Y27" s="454"/>
    </row>
    <row r="28" spans="2:29" ht="14.25" customHeight="1" x14ac:dyDescent="0.25">
      <c r="B28" s="190">
        <v>23</v>
      </c>
      <c r="C28" s="183"/>
      <c r="D28" s="178"/>
      <c r="E28" s="175"/>
      <c r="F28" s="418"/>
      <c r="G28" s="414"/>
      <c r="H28" s="177"/>
      <c r="I28" s="177"/>
      <c r="J28" s="177"/>
      <c r="K28" s="176"/>
      <c r="L28" s="177"/>
      <c r="M28" s="176"/>
      <c r="N28" s="178"/>
      <c r="O28" s="178"/>
      <c r="P28" s="178"/>
      <c r="Q28" s="178"/>
      <c r="R28" s="177"/>
      <c r="S28" s="183"/>
      <c r="T28" s="178"/>
      <c r="U28" s="175"/>
      <c r="V28" s="175"/>
      <c r="W28" s="418"/>
      <c r="X28" s="450"/>
      <c r="Y28" s="452"/>
    </row>
    <row r="29" spans="2:29" ht="14.25" customHeight="1" x14ac:dyDescent="0.25">
      <c r="B29" s="189">
        <v>24</v>
      </c>
      <c r="C29" s="368"/>
      <c r="D29" s="369"/>
      <c r="E29" s="370"/>
      <c r="F29" s="419"/>
      <c r="G29" s="415"/>
      <c r="H29" s="371"/>
      <c r="I29" s="371"/>
      <c r="J29" s="371"/>
      <c r="K29" s="372"/>
      <c r="L29" s="371"/>
      <c r="M29" s="372"/>
      <c r="N29" s="369"/>
      <c r="O29" s="369"/>
      <c r="P29" s="369"/>
      <c r="Q29" s="369"/>
      <c r="R29" s="371"/>
      <c r="S29" s="182"/>
      <c r="T29" s="174"/>
      <c r="U29" s="171"/>
      <c r="V29" s="171"/>
      <c r="W29" s="417"/>
      <c r="X29" s="449"/>
      <c r="Y29" s="454"/>
    </row>
    <row r="30" spans="2:29" ht="14.25" customHeight="1" x14ac:dyDescent="0.25">
      <c r="B30" s="190">
        <v>25</v>
      </c>
      <c r="C30" s="183"/>
      <c r="D30" s="178"/>
      <c r="E30" s="175"/>
      <c r="F30" s="418"/>
      <c r="G30" s="414"/>
      <c r="H30" s="177"/>
      <c r="I30" s="177"/>
      <c r="J30" s="177"/>
      <c r="K30" s="176"/>
      <c r="L30" s="177"/>
      <c r="M30" s="176"/>
      <c r="N30" s="178"/>
      <c r="O30" s="178"/>
      <c r="P30" s="178"/>
      <c r="Q30" s="178"/>
      <c r="R30" s="177"/>
      <c r="S30" s="183"/>
      <c r="T30" s="178"/>
      <c r="U30" s="175"/>
      <c r="V30" s="175"/>
      <c r="W30" s="418"/>
      <c r="X30" s="450"/>
      <c r="Y30" s="452"/>
    </row>
    <row r="31" spans="2:29" ht="14.25" customHeight="1" x14ac:dyDescent="0.25">
      <c r="B31" s="189">
        <v>26</v>
      </c>
      <c r="C31" s="368"/>
      <c r="D31" s="369"/>
      <c r="E31" s="370"/>
      <c r="F31" s="419"/>
      <c r="G31" s="415"/>
      <c r="H31" s="371"/>
      <c r="I31" s="371"/>
      <c r="J31" s="371"/>
      <c r="K31" s="372"/>
      <c r="L31" s="371"/>
      <c r="M31" s="372"/>
      <c r="N31" s="369"/>
      <c r="O31" s="369"/>
      <c r="P31" s="369"/>
      <c r="Q31" s="369"/>
      <c r="R31" s="371"/>
      <c r="S31" s="182"/>
      <c r="T31" s="174"/>
      <c r="U31" s="171"/>
      <c r="V31" s="171"/>
      <c r="W31" s="417"/>
      <c r="X31" s="449"/>
      <c r="Y31" s="454"/>
    </row>
    <row r="32" spans="2:29" ht="14.25" customHeight="1" x14ac:dyDescent="0.25">
      <c r="B32" s="190">
        <v>27</v>
      </c>
      <c r="C32" s="183"/>
      <c r="D32" s="178"/>
      <c r="E32" s="175"/>
      <c r="F32" s="418"/>
      <c r="G32" s="414"/>
      <c r="H32" s="177"/>
      <c r="I32" s="177"/>
      <c r="J32" s="177"/>
      <c r="K32" s="176"/>
      <c r="L32" s="177"/>
      <c r="M32" s="176"/>
      <c r="N32" s="178"/>
      <c r="O32" s="178"/>
      <c r="P32" s="178"/>
      <c r="Q32" s="178"/>
      <c r="R32" s="177"/>
      <c r="S32" s="183"/>
      <c r="T32" s="178"/>
      <c r="U32" s="175"/>
      <c r="V32" s="175"/>
      <c r="W32" s="418"/>
      <c r="X32" s="450"/>
      <c r="Y32" s="452"/>
    </row>
    <row r="33" spans="2:36" ht="14.25" customHeight="1" x14ac:dyDescent="0.25">
      <c r="B33" s="189">
        <v>28</v>
      </c>
      <c r="C33" s="368"/>
      <c r="D33" s="369"/>
      <c r="E33" s="370"/>
      <c r="F33" s="419"/>
      <c r="G33" s="415"/>
      <c r="H33" s="371"/>
      <c r="I33" s="371"/>
      <c r="J33" s="371"/>
      <c r="K33" s="372"/>
      <c r="L33" s="371"/>
      <c r="M33" s="372"/>
      <c r="N33" s="369"/>
      <c r="O33" s="369"/>
      <c r="P33" s="369"/>
      <c r="Q33" s="369"/>
      <c r="R33" s="371"/>
      <c r="S33" s="182"/>
      <c r="T33" s="174"/>
      <c r="U33" s="171"/>
      <c r="V33" s="171"/>
      <c r="W33" s="417"/>
      <c r="X33" s="449"/>
      <c r="Y33" s="454"/>
    </row>
    <row r="34" spans="2:36" ht="14.25" customHeight="1" x14ac:dyDescent="0.25">
      <c r="B34" s="190">
        <v>29</v>
      </c>
      <c r="C34" s="183"/>
      <c r="D34" s="178"/>
      <c r="E34" s="175"/>
      <c r="F34" s="418"/>
      <c r="G34" s="414"/>
      <c r="H34" s="177"/>
      <c r="I34" s="177"/>
      <c r="J34" s="177"/>
      <c r="K34" s="176"/>
      <c r="L34" s="177"/>
      <c r="M34" s="176"/>
      <c r="N34" s="178"/>
      <c r="O34" s="178"/>
      <c r="P34" s="178"/>
      <c r="Q34" s="178"/>
      <c r="R34" s="177"/>
      <c r="S34" s="183"/>
      <c r="T34" s="178"/>
      <c r="U34" s="175"/>
      <c r="V34" s="175"/>
      <c r="W34" s="418"/>
      <c r="X34" s="450"/>
      <c r="Y34" s="452"/>
    </row>
    <row r="35" spans="2:36" ht="14.25" customHeight="1" thickBot="1" x14ac:dyDescent="0.3">
      <c r="B35" s="374">
        <v>30</v>
      </c>
      <c r="C35" s="368"/>
      <c r="D35" s="369"/>
      <c r="E35" s="370"/>
      <c r="F35" s="420"/>
      <c r="G35" s="415"/>
      <c r="H35" s="371"/>
      <c r="I35" s="371"/>
      <c r="J35" s="371"/>
      <c r="K35" s="372"/>
      <c r="L35" s="371"/>
      <c r="M35" s="372"/>
      <c r="N35" s="369"/>
      <c r="O35" s="369"/>
      <c r="P35" s="369"/>
      <c r="Q35" s="369"/>
      <c r="R35" s="371"/>
      <c r="S35" s="182"/>
      <c r="T35" s="174"/>
      <c r="U35" s="171"/>
      <c r="V35" s="171"/>
      <c r="W35" s="417"/>
      <c r="X35" s="449"/>
      <c r="Y35" s="454"/>
    </row>
    <row r="36" spans="2:36" ht="14.25" customHeight="1" thickBot="1" x14ac:dyDescent="0.3">
      <c r="C36" s="4">
        <f t="shared" ref="C36:V36" si="0">SUM(C6:C35)</f>
        <v>0</v>
      </c>
      <c r="D36" s="4">
        <f t="shared" si="0"/>
        <v>0</v>
      </c>
      <c r="E36" s="49">
        <f t="shared" si="0"/>
        <v>0</v>
      </c>
      <c r="F36" s="4">
        <f t="shared" si="0"/>
        <v>0</v>
      </c>
      <c r="G36" s="4">
        <f t="shared" si="0"/>
        <v>0</v>
      </c>
      <c r="H36" s="4">
        <f t="shared" si="0"/>
        <v>0</v>
      </c>
      <c r="I36" s="4">
        <f t="shared" si="0"/>
        <v>0</v>
      </c>
      <c r="J36" s="49">
        <f t="shared" si="0"/>
        <v>0</v>
      </c>
      <c r="K36" s="4">
        <f t="shared" si="0"/>
        <v>0</v>
      </c>
      <c r="L36" s="234">
        <f t="shared" si="0"/>
        <v>0</v>
      </c>
      <c r="M36" s="4">
        <f t="shared" si="0"/>
        <v>0</v>
      </c>
      <c r="N36" s="4">
        <f t="shared" si="0"/>
        <v>0</v>
      </c>
      <c r="O36" s="4">
        <f t="shared" si="0"/>
        <v>0</v>
      </c>
      <c r="P36" s="4">
        <f t="shared" si="0"/>
        <v>0</v>
      </c>
      <c r="Q36" s="4">
        <f t="shared" si="0"/>
        <v>0</v>
      </c>
      <c r="R36" s="4">
        <f t="shared" si="0"/>
        <v>0</v>
      </c>
      <c r="S36" s="4">
        <f t="shared" si="0"/>
        <v>0</v>
      </c>
      <c r="T36" s="4">
        <f t="shared" si="0"/>
        <v>0</v>
      </c>
      <c r="U36" s="4">
        <f t="shared" si="0"/>
        <v>0</v>
      </c>
      <c r="V36" s="373">
        <f t="shared" si="0"/>
        <v>0</v>
      </c>
      <c r="W36" s="447"/>
      <c r="X36" s="451"/>
      <c r="Y36" s="453"/>
    </row>
    <row r="37" spans="2:36" s="6" customFormat="1" ht="14.25" customHeight="1" thickBot="1" x14ac:dyDescent="0.3">
      <c r="B37" s="47"/>
      <c r="C37" s="2"/>
      <c r="D37" s="2"/>
      <c r="E37" s="5"/>
      <c r="F37" s="5"/>
      <c r="G37" s="5"/>
      <c r="H37" s="5"/>
      <c r="I37" s="5"/>
      <c r="J37" s="5"/>
      <c r="K37" s="5"/>
      <c r="L37" s="5"/>
      <c r="M37" s="3"/>
      <c r="N37" s="3"/>
      <c r="O37" s="7"/>
      <c r="P37" s="3"/>
      <c r="Q37" s="3"/>
      <c r="R37" s="3"/>
      <c r="S37" s="48"/>
      <c r="T37" s="48"/>
      <c r="U37" s="1"/>
      <c r="V37" s="5"/>
      <c r="W37" s="5"/>
      <c r="X37" s="5"/>
      <c r="Y37" s="7"/>
      <c r="Z37" s="5"/>
      <c r="AA37" s="1"/>
      <c r="AB37" s="5"/>
      <c r="AC37" s="5"/>
      <c r="AD37" s="5"/>
      <c r="AI37" s="461"/>
      <c r="AJ37" s="461"/>
    </row>
    <row r="38" spans="2:36" s="6" customFormat="1" ht="25.5" customHeight="1" thickBot="1" x14ac:dyDescent="0.3">
      <c r="B38" s="47"/>
      <c r="C38" s="529" t="s">
        <v>50</v>
      </c>
      <c r="D38" s="530"/>
      <c r="E38" s="530"/>
      <c r="F38" s="530"/>
      <c r="G38" s="531"/>
      <c r="H38" s="270">
        <f>C47+I44</f>
        <v>0</v>
      </c>
      <c r="I38" s="5"/>
      <c r="J38" s="5"/>
      <c r="K38" s="5"/>
      <c r="L38" s="5"/>
      <c r="M38" s="3"/>
      <c r="N38" s="3"/>
      <c r="O38" s="7"/>
      <c r="P38" s="5"/>
      <c r="Q38" s="5"/>
      <c r="R38" s="5"/>
      <c r="S38" s="5"/>
      <c r="T38" s="5"/>
      <c r="U38" s="5"/>
      <c r="V38" s="5"/>
      <c r="W38" s="5"/>
      <c r="X38" s="5"/>
      <c r="Y38" s="7"/>
      <c r="Z38" s="5"/>
      <c r="AA38" s="1"/>
      <c r="AB38" s="5"/>
      <c r="AC38" s="5"/>
      <c r="AD38" s="5"/>
      <c r="AI38" s="461"/>
      <c r="AJ38" s="461"/>
    </row>
    <row r="39" spans="2:36" s="11" customFormat="1" ht="57" customHeight="1" thickBot="1" x14ac:dyDescent="0.3">
      <c r="C39" s="573" t="s">
        <v>51</v>
      </c>
      <c r="D39" s="574"/>
      <c r="E39" s="574"/>
      <c r="F39" s="575"/>
      <c r="G39" s="502" t="s">
        <v>52</v>
      </c>
      <c r="H39" s="503"/>
      <c r="I39" s="504"/>
      <c r="S39" s="526" t="s">
        <v>46</v>
      </c>
      <c r="T39" s="527"/>
      <c r="U39" s="527"/>
      <c r="V39" s="527"/>
      <c r="W39" s="528"/>
      <c r="X39" s="1"/>
      <c r="Z39" s="473" t="s">
        <v>47</v>
      </c>
      <c r="AA39" s="474"/>
      <c r="AB39" s="474"/>
      <c r="AC39" s="475"/>
      <c r="AI39" s="423"/>
      <c r="AJ39" s="423"/>
    </row>
    <row r="40" spans="2:36" ht="18" customHeight="1" x14ac:dyDescent="0.25">
      <c r="C40" s="582"/>
      <c r="D40" s="583"/>
      <c r="E40" s="583"/>
      <c r="F40" s="584"/>
      <c r="G40" s="564" t="s">
        <v>43</v>
      </c>
      <c r="H40" s="565"/>
      <c r="I40" s="568"/>
      <c r="S40" s="476" t="s">
        <v>42</v>
      </c>
      <c r="T40" s="477"/>
      <c r="U40" s="477"/>
      <c r="V40" s="477"/>
      <c r="W40" s="364"/>
      <c r="Z40" s="478" t="s">
        <v>20</v>
      </c>
      <c r="AA40" s="479"/>
      <c r="AB40" s="480"/>
      <c r="AC40" s="484" t="s">
        <v>28</v>
      </c>
    </row>
    <row r="41" spans="2:36" ht="15.75" customHeight="1" x14ac:dyDescent="0.25">
      <c r="C41" s="582"/>
      <c r="D41" s="583"/>
      <c r="E41" s="583"/>
      <c r="F41" s="584"/>
      <c r="G41" s="566"/>
      <c r="H41" s="567"/>
      <c r="I41" s="568"/>
      <c r="S41" s="469" t="s">
        <v>12</v>
      </c>
      <c r="T41" s="470"/>
      <c r="U41" s="470"/>
      <c r="V41" s="470"/>
      <c r="W41" s="365"/>
      <c r="Z41" s="481"/>
      <c r="AA41" s="482"/>
      <c r="AB41" s="483"/>
      <c r="AC41" s="485"/>
    </row>
    <row r="42" spans="2:36" ht="18" customHeight="1" x14ac:dyDescent="0.25">
      <c r="C42" s="582"/>
      <c r="D42" s="583"/>
      <c r="E42" s="583"/>
      <c r="F42" s="584"/>
      <c r="G42" s="564" t="s">
        <v>49</v>
      </c>
      <c r="H42" s="565"/>
      <c r="I42" s="568"/>
      <c r="S42" s="469" t="s">
        <v>13</v>
      </c>
      <c r="T42" s="470"/>
      <c r="U42" s="470"/>
      <c r="V42" s="470"/>
      <c r="W42" s="366"/>
      <c r="Z42" s="466"/>
      <c r="AA42" s="467"/>
      <c r="AB42" s="468"/>
      <c r="AC42" s="58"/>
    </row>
    <row r="43" spans="2:36" ht="15.75" customHeight="1" x14ac:dyDescent="0.25">
      <c r="C43" s="582"/>
      <c r="D43" s="583"/>
      <c r="E43" s="583"/>
      <c r="F43" s="584"/>
      <c r="G43" s="566"/>
      <c r="H43" s="567"/>
      <c r="I43" s="568"/>
      <c r="S43" s="469" t="s">
        <v>14</v>
      </c>
      <c r="T43" s="470"/>
      <c r="U43" s="470"/>
      <c r="V43" s="470"/>
      <c r="W43" s="366"/>
      <c r="Z43" s="466"/>
      <c r="AA43" s="467"/>
      <c r="AB43" s="468"/>
      <c r="AC43" s="58"/>
    </row>
    <row r="44" spans="2:36" ht="14.25" customHeight="1" thickBot="1" x14ac:dyDescent="0.3">
      <c r="C44" s="582"/>
      <c r="D44" s="583"/>
      <c r="E44" s="583"/>
      <c r="F44" s="584"/>
      <c r="G44" s="267" t="s">
        <v>38</v>
      </c>
      <c r="H44" s="268"/>
      <c r="I44" s="50">
        <f>I40+I42</f>
        <v>0</v>
      </c>
      <c r="S44" s="471" t="s">
        <v>48</v>
      </c>
      <c r="T44" s="472"/>
      <c r="U44" s="472"/>
      <c r="V44" s="472"/>
      <c r="W44" s="367">
        <f>W40+W41+W42+W43</f>
        <v>0</v>
      </c>
      <c r="Z44" s="466"/>
      <c r="AA44" s="467"/>
      <c r="AB44" s="468"/>
      <c r="AC44" s="58"/>
    </row>
    <row r="45" spans="2:36" ht="14.25" customHeight="1" thickBot="1" x14ac:dyDescent="0.3">
      <c r="C45" s="582"/>
      <c r="D45" s="583"/>
      <c r="E45" s="583"/>
      <c r="F45" s="584"/>
      <c r="Z45" s="464" t="s">
        <v>38</v>
      </c>
      <c r="AA45" s="465"/>
      <c r="AB45" s="465"/>
      <c r="AC45" s="50">
        <f>SUM(AC42:AC44)</f>
        <v>0</v>
      </c>
    </row>
    <row r="46" spans="2:36" ht="14.25" customHeight="1" x14ac:dyDescent="0.25">
      <c r="C46" s="582"/>
      <c r="D46" s="583"/>
      <c r="E46" s="583"/>
      <c r="F46" s="584"/>
      <c r="G46" s="569" t="s">
        <v>32</v>
      </c>
      <c r="H46" s="585"/>
      <c r="I46" s="570"/>
      <c r="W46" s="6"/>
      <c r="X46" s="6"/>
    </row>
    <row r="47" spans="2:36" ht="14.25" customHeight="1" thickBot="1" x14ac:dyDescent="0.3">
      <c r="C47" s="576">
        <f>C40+C41+C42+C43+C44+C45+C46</f>
        <v>0</v>
      </c>
      <c r="D47" s="577"/>
      <c r="E47" s="577"/>
      <c r="F47" s="578"/>
      <c r="G47" s="579" t="s">
        <v>18</v>
      </c>
      <c r="H47" s="580"/>
      <c r="I47" s="581"/>
      <c r="W47" s="6"/>
      <c r="X47" s="6"/>
    </row>
    <row r="48" spans="2:36" ht="14.25" customHeight="1" thickBot="1" x14ac:dyDescent="0.3">
      <c r="G48" s="51" t="s">
        <v>16</v>
      </c>
      <c r="H48" s="269"/>
      <c r="W48" s="6"/>
      <c r="X48" s="6"/>
    </row>
    <row r="49" spans="7:24" ht="17.25" customHeight="1" thickBot="1" x14ac:dyDescent="0.3">
      <c r="G49" s="51" t="s">
        <v>213</v>
      </c>
      <c r="H49" s="59"/>
      <c r="W49" s="6"/>
      <c r="X49" s="6"/>
    </row>
    <row r="50" spans="7:24" ht="15" customHeight="1" x14ac:dyDescent="0.25">
      <c r="G50" s="569" t="s">
        <v>31</v>
      </c>
      <c r="H50" s="570"/>
      <c r="W50" s="6"/>
      <c r="X50" s="6"/>
    </row>
    <row r="51" spans="7:24" ht="15" customHeight="1" thickBot="1" x14ac:dyDescent="0.3">
      <c r="G51" s="571"/>
      <c r="H51" s="572"/>
      <c r="W51" s="6"/>
      <c r="X51" s="6"/>
    </row>
    <row r="52" spans="7:24" x14ac:dyDescent="0.25">
      <c r="G52" s="52" t="s">
        <v>11</v>
      </c>
      <c r="H52" s="52" t="s">
        <v>10</v>
      </c>
      <c r="W52" s="6"/>
      <c r="X52" s="6"/>
    </row>
    <row r="53" spans="7:24" ht="15.75" thickBot="1" x14ac:dyDescent="0.3">
      <c r="G53" s="53"/>
      <c r="H53" s="53"/>
      <c r="W53" s="6"/>
      <c r="X53" s="6"/>
    </row>
    <row r="54" spans="7:24" x14ac:dyDescent="0.25">
      <c r="G54" s="60"/>
      <c r="H54" s="63"/>
    </row>
    <row r="55" spans="7:24" x14ac:dyDescent="0.25">
      <c r="G55" s="61"/>
      <c r="H55" s="54"/>
    </row>
    <row r="56" spans="7:24" ht="15" customHeight="1" x14ac:dyDescent="0.25">
      <c r="G56" s="62"/>
      <c r="H56" s="55"/>
    </row>
    <row r="57" spans="7:24" x14ac:dyDescent="0.25">
      <c r="G57" s="61"/>
      <c r="H57" s="54"/>
    </row>
    <row r="58" spans="7:24" ht="15" customHeight="1" x14ac:dyDescent="0.25">
      <c r="G58" s="62"/>
      <c r="H58" s="55"/>
    </row>
    <row r="59" spans="7:24" x14ac:dyDescent="0.25">
      <c r="G59" s="61"/>
      <c r="H59" s="54"/>
    </row>
    <row r="60" spans="7:24" ht="15.75" customHeight="1" thickBot="1" x14ac:dyDescent="0.3">
      <c r="G60" s="62"/>
      <c r="H60" s="55"/>
    </row>
    <row r="61" spans="7:24" ht="26.25" customHeight="1" thickBot="1" x14ac:dyDescent="0.3">
      <c r="G61" s="4">
        <f>SUM(G54:G60)</f>
        <v>0</v>
      </c>
      <c r="H61" s="49">
        <f>SUM(H54:H60)</f>
        <v>0</v>
      </c>
    </row>
  </sheetData>
  <sheetProtection algorithmName="SHA-512" hashValue="Kbzd7LPSQGdd8PxNY3h1pUE8XSXhElcNeC4OnOGLG8RiFb8Rq4a9kW6GZsDt/vgQOUv8uDPFnD0/gAfmonvNIQ==" saltValue="fr/oeWFs8mMsSUugHYamFw==" spinCount="100000" sheet="1" objects="1" scenarios="1"/>
  <mergeCells count="75">
    <mergeCell ref="C2:E3"/>
    <mergeCell ref="F2:F5"/>
    <mergeCell ref="C1:L1"/>
    <mergeCell ref="G2:J3"/>
    <mergeCell ref="K2:K5"/>
    <mergeCell ref="L2:L5"/>
    <mergeCell ref="I4:J4"/>
    <mergeCell ref="B4:B5"/>
    <mergeCell ref="C4:C5"/>
    <mergeCell ref="D4:D5"/>
    <mergeCell ref="E4:E5"/>
    <mergeCell ref="G4:H4"/>
    <mergeCell ref="C41:F41"/>
    <mergeCell ref="C39:F39"/>
    <mergeCell ref="C40:F40"/>
    <mergeCell ref="C38:G38"/>
    <mergeCell ref="G39:I39"/>
    <mergeCell ref="G40:H41"/>
    <mergeCell ref="I40:I41"/>
    <mergeCell ref="C47:F47"/>
    <mergeCell ref="C45:F45"/>
    <mergeCell ref="C46:F46"/>
    <mergeCell ref="C44:F44"/>
    <mergeCell ref="C42:F42"/>
    <mergeCell ref="C43:F43"/>
    <mergeCell ref="Z9:AA9"/>
    <mergeCell ref="Z10:AA10"/>
    <mergeCell ref="G46:I46"/>
    <mergeCell ref="G47:I47"/>
    <mergeCell ref="Z17:AB17"/>
    <mergeCell ref="Z18:AB18"/>
    <mergeCell ref="Z21:AC21"/>
    <mergeCell ref="Z22:AB22"/>
    <mergeCell ref="Z23:AB23"/>
    <mergeCell ref="Z24:AB24"/>
    <mergeCell ref="Z25:AB25"/>
    <mergeCell ref="Z26:AB26"/>
    <mergeCell ref="Z39:AC39"/>
    <mergeCell ref="Z40:AB41"/>
    <mergeCell ref="Z44:AB44"/>
    <mergeCell ref="Z45:AB45"/>
    <mergeCell ref="G50:H51"/>
    <mergeCell ref="G42:H43"/>
    <mergeCell ref="I42:I43"/>
    <mergeCell ref="S1:U1"/>
    <mergeCell ref="M2:R3"/>
    <mergeCell ref="S2:V3"/>
    <mergeCell ref="T4:T5"/>
    <mergeCell ref="U4:U5"/>
    <mergeCell ref="V4:V5"/>
    <mergeCell ref="S4:S5"/>
    <mergeCell ref="S39:W39"/>
    <mergeCell ref="S44:V44"/>
    <mergeCell ref="S40:V40"/>
    <mergeCell ref="Z5:AB6"/>
    <mergeCell ref="AD5:AG5"/>
    <mergeCell ref="AD6:AE6"/>
    <mergeCell ref="AF6:AG6"/>
    <mergeCell ref="Z7:AA7"/>
    <mergeCell ref="AE7:AE8"/>
    <mergeCell ref="AF7:AF8"/>
    <mergeCell ref="AG7:AG8"/>
    <mergeCell ref="Z8:AA8"/>
    <mergeCell ref="AD7:AD8"/>
    <mergeCell ref="AD10:AF10"/>
    <mergeCell ref="Z13:AC13"/>
    <mergeCell ref="Z14:AB14"/>
    <mergeCell ref="Z15:AB15"/>
    <mergeCell ref="Z16:AB16"/>
    <mergeCell ref="AC40:AC41"/>
    <mergeCell ref="S41:V41"/>
    <mergeCell ref="S42:V42"/>
    <mergeCell ref="Z42:AB42"/>
    <mergeCell ref="S43:V43"/>
    <mergeCell ref="Z43:AB43"/>
  </mergeCells>
  <pageMargins left="0.7" right="0.7" top="0.75" bottom="0.75" header="0.3" footer="0.3"/>
  <pageSetup paperSize="9" scale="64" fitToHeight="0" orientation="landscape"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9D2815D4-6069-4A6C-ADDA-3269A1E29A2A}">
          <x14:formula1>
            <xm:f>Llistes!$D$11:$D$19</xm:f>
          </x14:formula1>
          <xm:sqref>X6:X35</xm:sqref>
        </x14:dataValidation>
        <x14:dataValidation type="list" allowBlank="1" showInputMessage="1" showErrorMessage="1" xr:uid="{4EAC00FD-BB47-4FFA-862C-90CB942C11CE}">
          <x14:formula1>
            <xm:f>'Usos Activitats Pròpies'!$G$1:$AA$1</xm:f>
          </x14:formula1>
          <xm:sqref>Y6:Y36</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pageSetUpPr fitToPage="1"/>
  </sheetPr>
  <dimension ref="B1:AJ61"/>
  <sheetViews>
    <sheetView zoomScale="80" zoomScaleNormal="80" zoomScalePageLayoutView="85" workbookViewId="0">
      <selection activeCell="C6" sqref="C6"/>
    </sheetView>
  </sheetViews>
  <sheetFormatPr baseColWidth="10" defaultColWidth="7.5703125" defaultRowHeight="15" x14ac:dyDescent="0.25"/>
  <cols>
    <col min="1" max="1" width="1.7109375" style="1" customWidth="1"/>
    <col min="2" max="2" width="7.5703125" style="11"/>
    <col min="3" max="10" width="7.5703125" style="1"/>
    <col min="11" max="11" width="6.7109375" style="1" customWidth="1"/>
    <col min="12" max="12" width="6.140625" style="1" customWidth="1"/>
    <col min="13" max="22" width="7.5703125" style="1"/>
    <col min="23" max="23" width="9.5703125" style="1" customWidth="1"/>
    <col min="24" max="24" width="10.28515625" style="1" customWidth="1"/>
    <col min="25" max="25" width="12" style="1" customWidth="1"/>
    <col min="26" max="28" width="7.5703125" style="1"/>
    <col min="29" max="29" width="9.85546875" style="1" bestFit="1" customWidth="1"/>
    <col min="30" max="34" width="7.5703125" style="1"/>
    <col min="35" max="35" width="20.5703125" style="197" customWidth="1"/>
    <col min="36" max="36" width="22.28515625" style="197" customWidth="1"/>
    <col min="37" max="16384" width="7.5703125" style="1"/>
  </cols>
  <sheetData>
    <row r="1" spans="2:33" ht="26.25" customHeight="1" thickBot="1" x14ac:dyDescent="0.3">
      <c r="B1" s="12" t="str">
        <f>MensualSumatori!A1</f>
        <v>Gener</v>
      </c>
      <c r="C1" s="532" t="s">
        <v>45</v>
      </c>
      <c r="D1" s="533"/>
      <c r="E1" s="533"/>
      <c r="F1" s="533"/>
      <c r="G1" s="533"/>
      <c r="H1" s="533"/>
      <c r="I1" s="533"/>
      <c r="J1" s="533"/>
      <c r="K1" s="533"/>
      <c r="L1" s="534"/>
      <c r="S1" s="505" t="s">
        <v>190</v>
      </c>
      <c r="T1" s="506"/>
      <c r="U1" s="507"/>
      <c r="V1" s="279"/>
    </row>
    <row r="2" spans="2:33" ht="14.25" customHeight="1" x14ac:dyDescent="0.25">
      <c r="B2" s="12">
        <v>28</v>
      </c>
      <c r="C2" s="535" t="s">
        <v>1</v>
      </c>
      <c r="D2" s="536"/>
      <c r="E2" s="536"/>
      <c r="F2" s="592" t="s">
        <v>2</v>
      </c>
      <c r="G2" s="535" t="s">
        <v>24</v>
      </c>
      <c r="H2" s="536"/>
      <c r="I2" s="536"/>
      <c r="J2" s="537"/>
      <c r="K2" s="541" t="s">
        <v>169</v>
      </c>
      <c r="L2" s="541" t="s">
        <v>170</v>
      </c>
      <c r="M2" s="508" t="s">
        <v>0</v>
      </c>
      <c r="N2" s="509"/>
      <c r="O2" s="509"/>
      <c r="P2" s="509"/>
      <c r="Q2" s="509"/>
      <c r="R2" s="510"/>
      <c r="S2" s="514" t="s">
        <v>29</v>
      </c>
      <c r="T2" s="515"/>
      <c r="U2" s="515"/>
      <c r="V2" s="516"/>
      <c r="W2" s="274"/>
      <c r="X2" s="274"/>
    </row>
    <row r="3" spans="2:33" ht="14.25" customHeight="1" thickBot="1" x14ac:dyDescent="0.3">
      <c r="C3" s="538"/>
      <c r="D3" s="539"/>
      <c r="E3" s="539"/>
      <c r="F3" s="593"/>
      <c r="G3" s="538"/>
      <c r="H3" s="539"/>
      <c r="I3" s="539"/>
      <c r="J3" s="540"/>
      <c r="K3" s="542"/>
      <c r="L3" s="542"/>
      <c r="M3" s="511"/>
      <c r="N3" s="512"/>
      <c r="O3" s="512"/>
      <c r="P3" s="512"/>
      <c r="Q3" s="512"/>
      <c r="R3" s="513"/>
      <c r="S3" s="517"/>
      <c r="T3" s="518"/>
      <c r="U3" s="518"/>
      <c r="V3" s="519"/>
      <c r="W3" s="274"/>
      <c r="X3" s="274"/>
    </row>
    <row r="4" spans="2:33" ht="30.75" customHeight="1" thickBot="1" x14ac:dyDescent="0.3">
      <c r="B4" s="586" t="s">
        <v>17</v>
      </c>
      <c r="C4" s="588" t="s">
        <v>3</v>
      </c>
      <c r="D4" s="588" t="s">
        <v>4</v>
      </c>
      <c r="E4" s="590" t="s">
        <v>5</v>
      </c>
      <c r="F4" s="593"/>
      <c r="G4" s="544" t="s">
        <v>25</v>
      </c>
      <c r="H4" s="545"/>
      <c r="I4" s="544" t="s">
        <v>5</v>
      </c>
      <c r="J4" s="545"/>
      <c r="K4" s="542"/>
      <c r="L4" s="542"/>
      <c r="M4" s="44" t="s">
        <v>186</v>
      </c>
      <c r="N4" s="44" t="s">
        <v>187</v>
      </c>
      <c r="O4" s="45" t="s">
        <v>22</v>
      </c>
      <c r="P4" s="46" t="s">
        <v>23</v>
      </c>
      <c r="Q4" s="45" t="s">
        <v>188</v>
      </c>
      <c r="R4" s="46" t="s">
        <v>189</v>
      </c>
      <c r="S4" s="524" t="s">
        <v>6</v>
      </c>
      <c r="T4" s="520" t="s">
        <v>7</v>
      </c>
      <c r="U4" s="520" t="s">
        <v>8</v>
      </c>
      <c r="V4" s="522" t="s">
        <v>9</v>
      </c>
      <c r="W4" s="274"/>
      <c r="X4" s="274"/>
    </row>
    <row r="5" spans="2:33" ht="36.75" customHeight="1" thickBot="1" x14ac:dyDescent="0.3">
      <c r="B5" s="587"/>
      <c r="C5" s="589"/>
      <c r="D5" s="589"/>
      <c r="E5" s="591"/>
      <c r="F5" s="594"/>
      <c r="G5" s="265" t="s">
        <v>21</v>
      </c>
      <c r="H5" s="272" t="s">
        <v>26</v>
      </c>
      <c r="I5" s="266" t="s">
        <v>21</v>
      </c>
      <c r="J5" s="271" t="s">
        <v>26</v>
      </c>
      <c r="K5" s="543"/>
      <c r="L5" s="543"/>
      <c r="M5" s="20" t="s">
        <v>15</v>
      </c>
      <c r="N5" s="164" t="s">
        <v>15</v>
      </c>
      <c r="O5" s="21" t="s">
        <v>15</v>
      </c>
      <c r="P5" s="21" t="s">
        <v>15</v>
      </c>
      <c r="Q5" s="21" t="s">
        <v>15</v>
      </c>
      <c r="R5" s="21" t="s">
        <v>15</v>
      </c>
      <c r="S5" s="525"/>
      <c r="T5" s="521"/>
      <c r="U5" s="521"/>
      <c r="V5" s="523"/>
      <c r="W5" s="278" t="s">
        <v>225</v>
      </c>
      <c r="X5" s="462" t="s">
        <v>222</v>
      </c>
      <c r="Y5" s="463" t="s">
        <v>250</v>
      </c>
      <c r="Z5" s="515" t="s">
        <v>44</v>
      </c>
      <c r="AA5" s="515"/>
      <c r="AB5" s="516"/>
      <c r="AD5" s="557" t="s">
        <v>184</v>
      </c>
      <c r="AE5" s="558"/>
      <c r="AF5" s="558"/>
      <c r="AG5" s="559"/>
    </row>
    <row r="6" spans="2:33" ht="14.25" customHeight="1" thickBot="1" x14ac:dyDescent="0.3">
      <c r="B6" s="188">
        <v>1</v>
      </c>
      <c r="C6" s="179"/>
      <c r="D6" s="180"/>
      <c r="E6" s="165"/>
      <c r="F6" s="416"/>
      <c r="G6" s="412"/>
      <c r="H6" s="166"/>
      <c r="I6" s="166"/>
      <c r="J6" s="166"/>
      <c r="K6" s="167"/>
      <c r="L6" s="170"/>
      <c r="M6" s="167"/>
      <c r="N6" s="168"/>
      <c r="O6" s="168"/>
      <c r="P6" s="168"/>
      <c r="Q6" s="168"/>
      <c r="R6" s="170"/>
      <c r="S6" s="181"/>
      <c r="T6" s="168"/>
      <c r="U6" s="169"/>
      <c r="V6" s="169"/>
      <c r="W6" s="446"/>
      <c r="X6" s="448"/>
      <c r="Y6" s="452"/>
      <c r="Z6" s="555"/>
      <c r="AA6" s="555"/>
      <c r="AB6" s="556"/>
      <c r="AD6" s="544" t="s">
        <v>25</v>
      </c>
      <c r="AE6" s="545"/>
      <c r="AF6" s="544" t="s">
        <v>5</v>
      </c>
      <c r="AG6" s="545"/>
    </row>
    <row r="7" spans="2:33" ht="14.25" customHeight="1" x14ac:dyDescent="0.25">
      <c r="B7" s="189">
        <v>2</v>
      </c>
      <c r="C7" s="182"/>
      <c r="D7" s="174"/>
      <c r="E7" s="171"/>
      <c r="F7" s="417"/>
      <c r="G7" s="413"/>
      <c r="H7" s="173"/>
      <c r="I7" s="173"/>
      <c r="J7" s="173"/>
      <c r="K7" s="172"/>
      <c r="L7" s="173"/>
      <c r="M7" s="172"/>
      <c r="N7" s="174"/>
      <c r="O7" s="174"/>
      <c r="P7" s="174"/>
      <c r="Q7" s="174"/>
      <c r="R7" s="173"/>
      <c r="S7" s="182"/>
      <c r="T7" s="174"/>
      <c r="U7" s="171"/>
      <c r="V7" s="171"/>
      <c r="W7" s="417"/>
      <c r="X7" s="449"/>
      <c r="Y7" s="454"/>
      <c r="Z7" s="486" t="s">
        <v>6</v>
      </c>
      <c r="AA7" s="487"/>
      <c r="AB7" s="56"/>
      <c r="AD7" s="493" t="s">
        <v>21</v>
      </c>
      <c r="AE7" s="560" t="s">
        <v>26</v>
      </c>
      <c r="AF7" s="493" t="s">
        <v>21</v>
      </c>
      <c r="AG7" s="560" t="s">
        <v>26</v>
      </c>
    </row>
    <row r="8" spans="2:33" ht="14.25" customHeight="1" thickBot="1" x14ac:dyDescent="0.3">
      <c r="B8" s="190">
        <v>3</v>
      </c>
      <c r="C8" s="183"/>
      <c r="D8" s="178"/>
      <c r="E8" s="175"/>
      <c r="F8" s="418"/>
      <c r="G8" s="414"/>
      <c r="H8" s="177"/>
      <c r="I8" s="177"/>
      <c r="J8" s="177"/>
      <c r="K8" s="176"/>
      <c r="L8" s="177"/>
      <c r="M8" s="176"/>
      <c r="N8" s="178"/>
      <c r="O8" s="178"/>
      <c r="P8" s="178"/>
      <c r="Q8" s="178"/>
      <c r="R8" s="177"/>
      <c r="S8" s="183"/>
      <c r="T8" s="178"/>
      <c r="U8" s="175"/>
      <c r="V8" s="175"/>
      <c r="W8" s="418"/>
      <c r="X8" s="450"/>
      <c r="Y8" s="452"/>
      <c r="Z8" s="562" t="s">
        <v>7</v>
      </c>
      <c r="AA8" s="563"/>
      <c r="AB8" s="56"/>
      <c r="AD8" s="494"/>
      <c r="AE8" s="561"/>
      <c r="AF8" s="494"/>
      <c r="AG8" s="561"/>
    </row>
    <row r="9" spans="2:33" ht="14.25" customHeight="1" thickBot="1" x14ac:dyDescent="0.3">
      <c r="B9" s="189">
        <v>4</v>
      </c>
      <c r="C9" s="182"/>
      <c r="D9" s="174"/>
      <c r="E9" s="171"/>
      <c r="F9" s="417"/>
      <c r="G9" s="413"/>
      <c r="H9" s="173"/>
      <c r="I9" s="173"/>
      <c r="J9" s="173"/>
      <c r="K9" s="172"/>
      <c r="L9" s="173"/>
      <c r="M9" s="172"/>
      <c r="N9" s="174"/>
      <c r="O9" s="174"/>
      <c r="P9" s="174"/>
      <c r="Q9" s="174"/>
      <c r="R9" s="173"/>
      <c r="S9" s="182"/>
      <c r="T9" s="174"/>
      <c r="U9" s="171"/>
      <c r="V9" s="171"/>
      <c r="W9" s="417"/>
      <c r="X9" s="449"/>
      <c r="Y9" s="454"/>
      <c r="Z9" s="486" t="s">
        <v>8</v>
      </c>
      <c r="AA9" s="487"/>
      <c r="AB9" s="56"/>
      <c r="AD9" s="273">
        <f>COUNTIFS(G6:G35,"&gt;4")</f>
        <v>0</v>
      </c>
      <c r="AE9" s="273">
        <f>COUNTIFS(H6:H35,"&gt;4")</f>
        <v>0</v>
      </c>
      <c r="AF9" s="273">
        <f>COUNTIFS(I6:I35,"&gt;4")</f>
        <v>0</v>
      </c>
      <c r="AG9" s="273">
        <f>COUNTIFS(J6:J35,"&gt;4")</f>
        <v>0</v>
      </c>
    </row>
    <row r="10" spans="2:33" ht="14.25" customHeight="1" thickBot="1" x14ac:dyDescent="0.3">
      <c r="B10" s="190">
        <v>5</v>
      </c>
      <c r="C10" s="183"/>
      <c r="D10" s="178"/>
      <c r="E10" s="175"/>
      <c r="F10" s="418"/>
      <c r="G10" s="414"/>
      <c r="H10" s="177"/>
      <c r="I10" s="177"/>
      <c r="J10" s="177"/>
      <c r="K10" s="176"/>
      <c r="L10" s="177"/>
      <c r="M10" s="176"/>
      <c r="N10" s="178"/>
      <c r="O10" s="178"/>
      <c r="P10" s="178"/>
      <c r="Q10" s="178"/>
      <c r="R10" s="177"/>
      <c r="S10" s="183"/>
      <c r="T10" s="178"/>
      <c r="U10" s="175"/>
      <c r="V10" s="175"/>
      <c r="W10" s="418"/>
      <c r="X10" s="450"/>
      <c r="Y10" s="452"/>
      <c r="Z10" s="488" t="s">
        <v>9</v>
      </c>
      <c r="AA10" s="489"/>
      <c r="AB10" s="57"/>
      <c r="AD10" s="490" t="s">
        <v>185</v>
      </c>
      <c r="AE10" s="491"/>
      <c r="AF10" s="492"/>
      <c r="AG10" s="273">
        <f>AD9+AE9+AF9+AG9</f>
        <v>0</v>
      </c>
    </row>
    <row r="11" spans="2:33" ht="14.25" customHeight="1" x14ac:dyDescent="0.25">
      <c r="B11" s="189">
        <v>6</v>
      </c>
      <c r="C11" s="182"/>
      <c r="D11" s="174"/>
      <c r="E11" s="171"/>
      <c r="F11" s="417"/>
      <c r="G11" s="413"/>
      <c r="H11" s="173"/>
      <c r="I11" s="173"/>
      <c r="J11" s="173"/>
      <c r="K11" s="172"/>
      <c r="L11" s="173"/>
      <c r="M11" s="172"/>
      <c r="N11" s="174"/>
      <c r="O11" s="174"/>
      <c r="P11" s="174"/>
      <c r="Q11" s="174"/>
      <c r="R11" s="173"/>
      <c r="S11" s="182"/>
      <c r="T11" s="174"/>
      <c r="U11" s="171"/>
      <c r="V11" s="171"/>
      <c r="W11" s="417"/>
      <c r="X11" s="449"/>
      <c r="Y11" s="454"/>
    </row>
    <row r="12" spans="2:33" ht="14.25" customHeight="1" thickBot="1" x14ac:dyDescent="0.3">
      <c r="B12" s="190">
        <v>7</v>
      </c>
      <c r="C12" s="183"/>
      <c r="D12" s="178"/>
      <c r="E12" s="175"/>
      <c r="F12" s="418"/>
      <c r="G12" s="414"/>
      <c r="H12" s="177"/>
      <c r="I12" s="177"/>
      <c r="J12" s="177"/>
      <c r="K12" s="176"/>
      <c r="L12" s="177"/>
      <c r="M12" s="176"/>
      <c r="N12" s="178"/>
      <c r="O12" s="178"/>
      <c r="P12" s="178"/>
      <c r="Q12" s="178"/>
      <c r="R12" s="177"/>
      <c r="S12" s="183"/>
      <c r="T12" s="178"/>
      <c r="U12" s="175"/>
      <c r="V12" s="175"/>
      <c r="W12" s="418"/>
      <c r="X12" s="450"/>
      <c r="Y12" s="452"/>
    </row>
    <row r="13" spans="2:33" ht="14.25" customHeight="1" x14ac:dyDescent="0.25">
      <c r="B13" s="189">
        <v>8</v>
      </c>
      <c r="C13" s="182"/>
      <c r="D13" s="174"/>
      <c r="E13" s="171"/>
      <c r="F13" s="417"/>
      <c r="G13" s="413"/>
      <c r="H13" s="173"/>
      <c r="I13" s="173"/>
      <c r="J13" s="173"/>
      <c r="K13" s="172"/>
      <c r="L13" s="173"/>
      <c r="M13" s="172"/>
      <c r="N13" s="174"/>
      <c r="O13" s="174"/>
      <c r="P13" s="174"/>
      <c r="Q13" s="174"/>
      <c r="R13" s="173"/>
      <c r="S13" s="182"/>
      <c r="T13" s="174"/>
      <c r="U13" s="171"/>
      <c r="V13" s="171"/>
      <c r="W13" s="417"/>
      <c r="X13" s="449"/>
      <c r="Y13" s="454"/>
      <c r="Z13" s="549" t="s">
        <v>128</v>
      </c>
      <c r="AA13" s="550"/>
      <c r="AB13" s="550"/>
      <c r="AC13" s="551"/>
    </row>
    <row r="14" spans="2:33" ht="14.25" customHeight="1" x14ac:dyDescent="0.25">
      <c r="B14" s="190">
        <v>9</v>
      </c>
      <c r="C14" s="183"/>
      <c r="D14" s="178"/>
      <c r="E14" s="175"/>
      <c r="F14" s="418"/>
      <c r="G14" s="414"/>
      <c r="H14" s="177"/>
      <c r="I14" s="177"/>
      <c r="J14" s="177"/>
      <c r="K14" s="176"/>
      <c r="L14" s="177"/>
      <c r="M14" s="176"/>
      <c r="N14" s="178"/>
      <c r="O14" s="178"/>
      <c r="P14" s="178"/>
      <c r="Q14" s="178"/>
      <c r="R14" s="177"/>
      <c r="S14" s="183"/>
      <c r="T14" s="178"/>
      <c r="U14" s="175"/>
      <c r="V14" s="175"/>
      <c r="W14" s="418"/>
      <c r="X14" s="450"/>
      <c r="Y14" s="452"/>
      <c r="Z14" s="552" t="s">
        <v>129</v>
      </c>
      <c r="AA14" s="553"/>
      <c r="AB14" s="553"/>
      <c r="AC14" s="163">
        <f>C36+D36+E36+F36+G36+H36+I36+J36</f>
        <v>0</v>
      </c>
    </row>
    <row r="15" spans="2:33" ht="14.25" customHeight="1" x14ac:dyDescent="0.25">
      <c r="B15" s="189">
        <v>10</v>
      </c>
      <c r="C15" s="182"/>
      <c r="D15" s="174"/>
      <c r="E15" s="171"/>
      <c r="F15" s="417"/>
      <c r="G15" s="413"/>
      <c r="H15" s="173"/>
      <c r="I15" s="173"/>
      <c r="J15" s="173"/>
      <c r="K15" s="172"/>
      <c r="L15" s="173"/>
      <c r="M15" s="172"/>
      <c r="N15" s="174"/>
      <c r="O15" s="174"/>
      <c r="P15" s="174"/>
      <c r="Q15" s="174"/>
      <c r="R15" s="173"/>
      <c r="S15" s="182"/>
      <c r="T15" s="174"/>
      <c r="U15" s="171"/>
      <c r="V15" s="171"/>
      <c r="W15" s="417"/>
      <c r="X15" s="449"/>
      <c r="Y15" s="454"/>
      <c r="Z15" s="552" t="s">
        <v>130</v>
      </c>
      <c r="AA15" s="553"/>
      <c r="AB15" s="553"/>
      <c r="AC15" s="163">
        <f>H38</f>
        <v>0</v>
      </c>
    </row>
    <row r="16" spans="2:33" ht="14.25" customHeight="1" x14ac:dyDescent="0.25">
      <c r="B16" s="190">
        <v>11</v>
      </c>
      <c r="C16" s="183"/>
      <c r="D16" s="178"/>
      <c r="E16" s="175"/>
      <c r="F16" s="418"/>
      <c r="G16" s="414"/>
      <c r="H16" s="177"/>
      <c r="I16" s="177"/>
      <c r="J16" s="177"/>
      <c r="K16" s="176"/>
      <c r="L16" s="177"/>
      <c r="M16" s="176"/>
      <c r="N16" s="178"/>
      <c r="O16" s="178"/>
      <c r="P16" s="178"/>
      <c r="Q16" s="178"/>
      <c r="R16" s="177"/>
      <c r="S16" s="183"/>
      <c r="T16" s="178"/>
      <c r="U16" s="175"/>
      <c r="V16" s="175"/>
      <c r="W16" s="418"/>
      <c r="X16" s="450"/>
      <c r="Y16" s="452"/>
      <c r="Z16" s="552" t="s">
        <v>99</v>
      </c>
      <c r="AA16" s="553"/>
      <c r="AB16" s="553"/>
      <c r="AC16" s="163">
        <f>W44</f>
        <v>0</v>
      </c>
    </row>
    <row r="17" spans="2:29" ht="14.25" customHeight="1" x14ac:dyDescent="0.25">
      <c r="B17" s="189">
        <v>12</v>
      </c>
      <c r="C17" s="182"/>
      <c r="D17" s="174"/>
      <c r="E17" s="171"/>
      <c r="F17" s="417"/>
      <c r="G17" s="413"/>
      <c r="H17" s="173"/>
      <c r="I17" s="173"/>
      <c r="J17" s="173"/>
      <c r="K17" s="172"/>
      <c r="L17" s="173"/>
      <c r="M17" s="172"/>
      <c r="N17" s="174"/>
      <c r="O17" s="174"/>
      <c r="P17" s="174"/>
      <c r="Q17" s="174"/>
      <c r="R17" s="173"/>
      <c r="S17" s="182"/>
      <c r="T17" s="174"/>
      <c r="U17" s="171"/>
      <c r="V17" s="171"/>
      <c r="W17" s="417"/>
      <c r="X17" s="449"/>
      <c r="Y17" s="454"/>
      <c r="Z17" s="554" t="s">
        <v>192</v>
      </c>
      <c r="AA17" s="554"/>
      <c r="AB17" s="552"/>
      <c r="AC17" s="163">
        <f>AC45</f>
        <v>0</v>
      </c>
    </row>
    <row r="18" spans="2:29" ht="14.25" customHeight="1" thickBot="1" x14ac:dyDescent="0.3">
      <c r="B18" s="190">
        <v>13</v>
      </c>
      <c r="C18" s="183"/>
      <c r="D18" s="178"/>
      <c r="E18" s="175"/>
      <c r="F18" s="418"/>
      <c r="G18" s="414"/>
      <c r="H18" s="177"/>
      <c r="I18" s="177"/>
      <c r="J18" s="177"/>
      <c r="K18" s="176"/>
      <c r="L18" s="177"/>
      <c r="M18" s="176"/>
      <c r="N18" s="178"/>
      <c r="O18" s="178"/>
      <c r="P18" s="178"/>
      <c r="Q18" s="178"/>
      <c r="R18" s="177"/>
      <c r="S18" s="183"/>
      <c r="T18" s="178"/>
      <c r="U18" s="175"/>
      <c r="V18" s="175"/>
      <c r="W18" s="418"/>
      <c r="X18" s="450"/>
      <c r="Y18" s="452"/>
      <c r="Z18" s="497" t="s">
        <v>48</v>
      </c>
      <c r="AA18" s="498"/>
      <c r="AB18" s="498"/>
      <c r="AC18" s="162">
        <f>AC14+AC15+AC16+AC17</f>
        <v>0</v>
      </c>
    </row>
    <row r="19" spans="2:29" ht="14.25" customHeight="1" x14ac:dyDescent="0.25">
      <c r="B19" s="189">
        <v>14</v>
      </c>
      <c r="C19" s="182"/>
      <c r="D19" s="174"/>
      <c r="E19" s="171"/>
      <c r="F19" s="417"/>
      <c r="G19" s="413"/>
      <c r="H19" s="173"/>
      <c r="I19" s="173"/>
      <c r="J19" s="173"/>
      <c r="K19" s="172"/>
      <c r="L19" s="173"/>
      <c r="M19" s="172"/>
      <c r="N19" s="174"/>
      <c r="O19" s="174"/>
      <c r="P19" s="174"/>
      <c r="Q19" s="174"/>
      <c r="R19" s="173"/>
      <c r="S19" s="182"/>
      <c r="T19" s="174"/>
      <c r="U19" s="171"/>
      <c r="V19" s="171"/>
      <c r="W19" s="417"/>
      <c r="X19" s="449"/>
      <c r="Y19" s="454"/>
    </row>
    <row r="20" spans="2:29" ht="14.25" customHeight="1" thickBot="1" x14ac:dyDescent="0.3">
      <c r="B20" s="190">
        <v>15</v>
      </c>
      <c r="C20" s="183"/>
      <c r="D20" s="178"/>
      <c r="E20" s="175"/>
      <c r="F20" s="418"/>
      <c r="G20" s="414"/>
      <c r="H20" s="177"/>
      <c r="I20" s="177"/>
      <c r="J20" s="177"/>
      <c r="K20" s="176"/>
      <c r="L20" s="177"/>
      <c r="M20" s="176"/>
      <c r="N20" s="178"/>
      <c r="O20" s="178"/>
      <c r="P20" s="178"/>
      <c r="Q20" s="178"/>
      <c r="R20" s="177"/>
      <c r="S20" s="183"/>
      <c r="T20" s="178"/>
      <c r="U20" s="175"/>
      <c r="V20" s="175"/>
      <c r="W20" s="418"/>
      <c r="X20" s="450"/>
      <c r="Y20" s="452"/>
    </row>
    <row r="21" spans="2:29" ht="14.25" customHeight="1" x14ac:dyDescent="0.25">
      <c r="B21" s="189">
        <v>16</v>
      </c>
      <c r="C21" s="182"/>
      <c r="D21" s="174"/>
      <c r="E21" s="171"/>
      <c r="F21" s="417"/>
      <c r="G21" s="413"/>
      <c r="H21" s="173"/>
      <c r="I21" s="173"/>
      <c r="J21" s="173"/>
      <c r="K21" s="172"/>
      <c r="L21" s="173"/>
      <c r="M21" s="172"/>
      <c r="N21" s="174"/>
      <c r="O21" s="174"/>
      <c r="P21" s="174"/>
      <c r="Q21" s="174"/>
      <c r="R21" s="173"/>
      <c r="S21" s="182"/>
      <c r="T21" s="174"/>
      <c r="U21" s="171"/>
      <c r="V21" s="171"/>
      <c r="W21" s="417"/>
      <c r="X21" s="449"/>
      <c r="Y21" s="454"/>
      <c r="Z21" s="499" t="s">
        <v>131</v>
      </c>
      <c r="AA21" s="500"/>
      <c r="AB21" s="500"/>
      <c r="AC21" s="501"/>
    </row>
    <row r="22" spans="2:29" ht="14.25" customHeight="1" x14ac:dyDescent="0.25">
      <c r="B22" s="190">
        <v>17</v>
      </c>
      <c r="C22" s="183"/>
      <c r="D22" s="178"/>
      <c r="E22" s="175"/>
      <c r="F22" s="418"/>
      <c r="G22" s="414"/>
      <c r="H22" s="177"/>
      <c r="I22" s="177"/>
      <c r="J22" s="177"/>
      <c r="K22" s="176"/>
      <c r="L22" s="177"/>
      <c r="M22" s="176"/>
      <c r="N22" s="178"/>
      <c r="O22" s="178"/>
      <c r="P22" s="178"/>
      <c r="Q22" s="178"/>
      <c r="R22" s="177"/>
      <c r="S22" s="183"/>
      <c r="T22" s="178"/>
      <c r="U22" s="175"/>
      <c r="V22" s="175"/>
      <c r="W22" s="418"/>
      <c r="X22" s="450"/>
      <c r="Y22" s="452"/>
      <c r="Z22" s="495" t="s">
        <v>133</v>
      </c>
      <c r="AA22" s="496"/>
      <c r="AB22" s="496"/>
      <c r="AC22" s="163">
        <f>M36+N36+O36+P36+Q36+R36</f>
        <v>0</v>
      </c>
    </row>
    <row r="23" spans="2:29" ht="14.25" customHeight="1" x14ac:dyDescent="0.25">
      <c r="B23" s="189">
        <v>18</v>
      </c>
      <c r="C23" s="182"/>
      <c r="D23" s="174"/>
      <c r="E23" s="171"/>
      <c r="F23" s="417"/>
      <c r="G23" s="413"/>
      <c r="H23" s="173"/>
      <c r="I23" s="173"/>
      <c r="J23" s="173"/>
      <c r="K23" s="172"/>
      <c r="L23" s="173"/>
      <c r="M23" s="172"/>
      <c r="N23" s="174"/>
      <c r="O23" s="174"/>
      <c r="P23" s="174"/>
      <c r="Q23" s="174"/>
      <c r="R23" s="173"/>
      <c r="S23" s="182"/>
      <c r="T23" s="174"/>
      <c r="U23" s="171"/>
      <c r="V23" s="171"/>
      <c r="W23" s="417"/>
      <c r="X23" s="449"/>
      <c r="Y23" s="454"/>
      <c r="Z23" s="495" t="s">
        <v>132</v>
      </c>
      <c r="AA23" s="496"/>
      <c r="AB23" s="496"/>
      <c r="AC23" s="163">
        <f>S36+T36+U36+V36</f>
        <v>0</v>
      </c>
    </row>
    <row r="24" spans="2:29" ht="14.25" customHeight="1" x14ac:dyDescent="0.25">
      <c r="B24" s="190">
        <v>19</v>
      </c>
      <c r="C24" s="183"/>
      <c r="D24" s="178"/>
      <c r="E24" s="175"/>
      <c r="F24" s="418"/>
      <c r="G24" s="414"/>
      <c r="H24" s="177"/>
      <c r="I24" s="177"/>
      <c r="J24" s="177"/>
      <c r="K24" s="176"/>
      <c r="L24" s="177"/>
      <c r="M24" s="176"/>
      <c r="N24" s="178"/>
      <c r="O24" s="178"/>
      <c r="P24" s="178"/>
      <c r="Q24" s="178"/>
      <c r="R24" s="177"/>
      <c r="S24" s="183"/>
      <c r="T24" s="178"/>
      <c r="U24" s="175"/>
      <c r="V24" s="175"/>
      <c r="W24" s="418"/>
      <c r="X24" s="450"/>
      <c r="Y24" s="452"/>
      <c r="Z24" s="546" t="s">
        <v>134</v>
      </c>
      <c r="AA24" s="546"/>
      <c r="AB24" s="495"/>
      <c r="AC24" s="163">
        <f>G61+H61</f>
        <v>0</v>
      </c>
    </row>
    <row r="25" spans="2:29" ht="14.25" customHeight="1" x14ac:dyDescent="0.25">
      <c r="B25" s="189">
        <v>20</v>
      </c>
      <c r="C25" s="182"/>
      <c r="D25" s="174"/>
      <c r="E25" s="171"/>
      <c r="F25" s="417"/>
      <c r="G25" s="413"/>
      <c r="H25" s="173"/>
      <c r="I25" s="173"/>
      <c r="J25" s="173"/>
      <c r="K25" s="172"/>
      <c r="L25" s="173"/>
      <c r="M25" s="172"/>
      <c r="N25" s="174"/>
      <c r="O25" s="174"/>
      <c r="P25" s="174"/>
      <c r="Q25" s="174"/>
      <c r="R25" s="173"/>
      <c r="S25" s="182"/>
      <c r="T25" s="174"/>
      <c r="U25" s="171"/>
      <c r="V25" s="171"/>
      <c r="W25" s="417"/>
      <c r="X25" s="449"/>
      <c r="Y25" s="454"/>
      <c r="Z25" s="546" t="s">
        <v>135</v>
      </c>
      <c r="AA25" s="546"/>
      <c r="AB25" s="495"/>
      <c r="AC25" s="163">
        <f>W44</f>
        <v>0</v>
      </c>
    </row>
    <row r="26" spans="2:29" ht="14.25" customHeight="1" thickBot="1" x14ac:dyDescent="0.3">
      <c r="B26" s="190">
        <v>21</v>
      </c>
      <c r="C26" s="183"/>
      <c r="D26" s="178"/>
      <c r="E26" s="175"/>
      <c r="F26" s="418"/>
      <c r="G26" s="414"/>
      <c r="H26" s="177"/>
      <c r="I26" s="177"/>
      <c r="J26" s="177"/>
      <c r="K26" s="176"/>
      <c r="L26" s="177"/>
      <c r="M26" s="176"/>
      <c r="N26" s="178"/>
      <c r="O26" s="178"/>
      <c r="P26" s="178"/>
      <c r="Q26" s="178"/>
      <c r="R26" s="177"/>
      <c r="S26" s="183"/>
      <c r="T26" s="178"/>
      <c r="U26" s="175"/>
      <c r="V26" s="175"/>
      <c r="W26" s="418"/>
      <c r="X26" s="450"/>
      <c r="Y26" s="452"/>
      <c r="Z26" s="547" t="s">
        <v>48</v>
      </c>
      <c r="AA26" s="548"/>
      <c r="AB26" s="548"/>
      <c r="AC26" s="162">
        <f>AC22+AC23+AC24+AC25</f>
        <v>0</v>
      </c>
    </row>
    <row r="27" spans="2:29" ht="14.25" customHeight="1" x14ac:dyDescent="0.25">
      <c r="B27" s="189">
        <v>22</v>
      </c>
      <c r="C27" s="182"/>
      <c r="D27" s="174"/>
      <c r="E27" s="171"/>
      <c r="F27" s="417"/>
      <c r="G27" s="413"/>
      <c r="H27" s="173"/>
      <c r="I27" s="173"/>
      <c r="J27" s="173"/>
      <c r="K27" s="172"/>
      <c r="L27" s="173"/>
      <c r="M27" s="172"/>
      <c r="N27" s="174"/>
      <c r="O27" s="174"/>
      <c r="P27" s="174"/>
      <c r="Q27" s="174"/>
      <c r="R27" s="173"/>
      <c r="S27" s="182"/>
      <c r="T27" s="174"/>
      <c r="U27" s="171"/>
      <c r="V27" s="171"/>
      <c r="W27" s="417"/>
      <c r="X27" s="449"/>
      <c r="Y27" s="454"/>
    </row>
    <row r="28" spans="2:29" ht="14.25" customHeight="1" x14ac:dyDescent="0.25">
      <c r="B28" s="190">
        <v>23</v>
      </c>
      <c r="C28" s="183"/>
      <c r="D28" s="178"/>
      <c r="E28" s="175"/>
      <c r="F28" s="418"/>
      <c r="G28" s="414"/>
      <c r="H28" s="177"/>
      <c r="I28" s="177"/>
      <c r="J28" s="177"/>
      <c r="K28" s="176"/>
      <c r="L28" s="177"/>
      <c r="M28" s="176"/>
      <c r="N28" s="178"/>
      <c r="O28" s="178"/>
      <c r="P28" s="178"/>
      <c r="Q28" s="178"/>
      <c r="R28" s="177"/>
      <c r="S28" s="183"/>
      <c r="T28" s="178"/>
      <c r="U28" s="175"/>
      <c r="V28" s="175"/>
      <c r="W28" s="418"/>
      <c r="X28" s="450"/>
      <c r="Y28" s="452"/>
    </row>
    <row r="29" spans="2:29" ht="14.25" customHeight="1" x14ac:dyDescent="0.25">
      <c r="B29" s="189">
        <v>24</v>
      </c>
      <c r="C29" s="368"/>
      <c r="D29" s="369"/>
      <c r="E29" s="370"/>
      <c r="F29" s="419"/>
      <c r="G29" s="415"/>
      <c r="H29" s="371"/>
      <c r="I29" s="371"/>
      <c r="J29" s="371"/>
      <c r="K29" s="372"/>
      <c r="L29" s="371"/>
      <c r="M29" s="372"/>
      <c r="N29" s="369"/>
      <c r="O29" s="369"/>
      <c r="P29" s="369"/>
      <c r="Q29" s="369"/>
      <c r="R29" s="371"/>
      <c r="S29" s="182"/>
      <c r="T29" s="174"/>
      <c r="U29" s="171"/>
      <c r="V29" s="171"/>
      <c r="W29" s="417"/>
      <c r="X29" s="449"/>
      <c r="Y29" s="454"/>
    </row>
    <row r="30" spans="2:29" ht="14.25" customHeight="1" x14ac:dyDescent="0.25">
      <c r="B30" s="190">
        <v>25</v>
      </c>
      <c r="C30" s="183"/>
      <c r="D30" s="178"/>
      <c r="E30" s="175"/>
      <c r="F30" s="418"/>
      <c r="G30" s="414"/>
      <c r="H30" s="177"/>
      <c r="I30" s="177"/>
      <c r="J30" s="177"/>
      <c r="K30" s="176"/>
      <c r="L30" s="177"/>
      <c r="M30" s="176"/>
      <c r="N30" s="178"/>
      <c r="O30" s="178"/>
      <c r="P30" s="178"/>
      <c r="Q30" s="178"/>
      <c r="R30" s="177"/>
      <c r="S30" s="183"/>
      <c r="T30" s="178"/>
      <c r="U30" s="175"/>
      <c r="V30" s="175"/>
      <c r="W30" s="418"/>
      <c r="X30" s="450"/>
      <c r="Y30" s="452"/>
    </row>
    <row r="31" spans="2:29" ht="14.25" customHeight="1" x14ac:dyDescent="0.25">
      <c r="B31" s="189">
        <v>26</v>
      </c>
      <c r="C31" s="368"/>
      <c r="D31" s="369"/>
      <c r="E31" s="370"/>
      <c r="F31" s="419"/>
      <c r="G31" s="415"/>
      <c r="H31" s="371"/>
      <c r="I31" s="371"/>
      <c r="J31" s="371"/>
      <c r="K31" s="372"/>
      <c r="L31" s="371"/>
      <c r="M31" s="372"/>
      <c r="N31" s="369"/>
      <c r="O31" s="369"/>
      <c r="P31" s="369"/>
      <c r="Q31" s="369"/>
      <c r="R31" s="371"/>
      <c r="S31" s="182"/>
      <c r="T31" s="174"/>
      <c r="U31" s="171"/>
      <c r="V31" s="171"/>
      <c r="W31" s="417"/>
      <c r="X31" s="449"/>
      <c r="Y31" s="454"/>
    </row>
    <row r="32" spans="2:29" ht="14.25" customHeight="1" x14ac:dyDescent="0.25">
      <c r="B32" s="190">
        <v>27</v>
      </c>
      <c r="C32" s="183"/>
      <c r="D32" s="178"/>
      <c r="E32" s="175"/>
      <c r="F32" s="418"/>
      <c r="G32" s="414"/>
      <c r="H32" s="177"/>
      <c r="I32" s="177"/>
      <c r="J32" s="177"/>
      <c r="K32" s="176"/>
      <c r="L32" s="177"/>
      <c r="M32" s="176"/>
      <c r="N32" s="178"/>
      <c r="O32" s="178"/>
      <c r="P32" s="178"/>
      <c r="Q32" s="178"/>
      <c r="R32" s="177"/>
      <c r="S32" s="183"/>
      <c r="T32" s="178"/>
      <c r="U32" s="175"/>
      <c r="V32" s="175"/>
      <c r="W32" s="418"/>
      <c r="X32" s="450"/>
      <c r="Y32" s="452"/>
    </row>
    <row r="33" spans="2:36" ht="14.25" customHeight="1" x14ac:dyDescent="0.25">
      <c r="B33" s="189">
        <v>28</v>
      </c>
      <c r="C33" s="368"/>
      <c r="D33" s="369"/>
      <c r="E33" s="370"/>
      <c r="F33" s="419"/>
      <c r="G33" s="415"/>
      <c r="H33" s="371"/>
      <c r="I33" s="371"/>
      <c r="J33" s="371"/>
      <c r="K33" s="372"/>
      <c r="L33" s="371"/>
      <c r="M33" s="372"/>
      <c r="N33" s="369"/>
      <c r="O33" s="369"/>
      <c r="P33" s="369"/>
      <c r="Q33" s="369"/>
      <c r="R33" s="371"/>
      <c r="S33" s="182"/>
      <c r="T33" s="174"/>
      <c r="U33" s="171"/>
      <c r="V33" s="171"/>
      <c r="W33" s="417"/>
      <c r="X33" s="449"/>
      <c r="Y33" s="454"/>
    </row>
    <row r="34" spans="2:36" ht="14.25" customHeight="1" x14ac:dyDescent="0.25">
      <c r="B34" s="190">
        <v>29</v>
      </c>
      <c r="C34" s="183"/>
      <c r="D34" s="178"/>
      <c r="E34" s="175"/>
      <c r="F34" s="418"/>
      <c r="G34" s="414"/>
      <c r="H34" s="177"/>
      <c r="I34" s="177"/>
      <c r="J34" s="177"/>
      <c r="K34" s="176"/>
      <c r="L34" s="177"/>
      <c r="M34" s="176"/>
      <c r="N34" s="178"/>
      <c r="O34" s="178"/>
      <c r="P34" s="178"/>
      <c r="Q34" s="178"/>
      <c r="R34" s="177"/>
      <c r="S34" s="183"/>
      <c r="T34" s="178"/>
      <c r="U34" s="175"/>
      <c r="V34" s="175"/>
      <c r="W34" s="418"/>
      <c r="X34" s="450"/>
      <c r="Y34" s="452"/>
    </row>
    <row r="35" spans="2:36" ht="14.25" customHeight="1" thickBot="1" x14ac:dyDescent="0.3">
      <c r="B35" s="374">
        <v>30</v>
      </c>
      <c r="C35" s="368"/>
      <c r="D35" s="369"/>
      <c r="E35" s="370"/>
      <c r="F35" s="420"/>
      <c r="G35" s="415"/>
      <c r="H35" s="371"/>
      <c r="I35" s="371"/>
      <c r="J35" s="371"/>
      <c r="K35" s="372"/>
      <c r="L35" s="371"/>
      <c r="M35" s="372"/>
      <c r="N35" s="369"/>
      <c r="O35" s="369"/>
      <c r="P35" s="369"/>
      <c r="Q35" s="369"/>
      <c r="R35" s="371"/>
      <c r="S35" s="182"/>
      <c r="T35" s="174"/>
      <c r="U35" s="171"/>
      <c r="V35" s="171"/>
      <c r="W35" s="417"/>
      <c r="X35" s="449"/>
      <c r="Y35" s="454"/>
    </row>
    <row r="36" spans="2:36" ht="14.25" customHeight="1" thickBot="1" x14ac:dyDescent="0.3">
      <c r="C36" s="4">
        <f t="shared" ref="C36:V36" si="0">SUM(C6:C35)</f>
        <v>0</v>
      </c>
      <c r="D36" s="4">
        <f t="shared" si="0"/>
        <v>0</v>
      </c>
      <c r="E36" s="49">
        <f t="shared" si="0"/>
        <v>0</v>
      </c>
      <c r="F36" s="4">
        <f t="shared" si="0"/>
        <v>0</v>
      </c>
      <c r="G36" s="4">
        <f t="shared" si="0"/>
        <v>0</v>
      </c>
      <c r="H36" s="4">
        <f t="shared" si="0"/>
        <v>0</v>
      </c>
      <c r="I36" s="4">
        <f t="shared" si="0"/>
        <v>0</v>
      </c>
      <c r="J36" s="49">
        <f t="shared" si="0"/>
        <v>0</v>
      </c>
      <c r="K36" s="4">
        <f t="shared" si="0"/>
        <v>0</v>
      </c>
      <c r="L36" s="234">
        <f t="shared" si="0"/>
        <v>0</v>
      </c>
      <c r="M36" s="4">
        <f t="shared" si="0"/>
        <v>0</v>
      </c>
      <c r="N36" s="4">
        <f t="shared" si="0"/>
        <v>0</v>
      </c>
      <c r="O36" s="4">
        <f t="shared" si="0"/>
        <v>0</v>
      </c>
      <c r="P36" s="4">
        <f t="shared" si="0"/>
        <v>0</v>
      </c>
      <c r="Q36" s="4">
        <f t="shared" si="0"/>
        <v>0</v>
      </c>
      <c r="R36" s="4">
        <f t="shared" si="0"/>
        <v>0</v>
      </c>
      <c r="S36" s="4">
        <f t="shared" si="0"/>
        <v>0</v>
      </c>
      <c r="T36" s="4">
        <f t="shared" si="0"/>
        <v>0</v>
      </c>
      <c r="U36" s="4">
        <f t="shared" si="0"/>
        <v>0</v>
      </c>
      <c r="V36" s="373">
        <f t="shared" si="0"/>
        <v>0</v>
      </c>
      <c r="W36" s="447"/>
      <c r="X36" s="451"/>
      <c r="Y36" s="453"/>
    </row>
    <row r="37" spans="2:36" s="6" customFormat="1" ht="14.25" customHeight="1" thickBot="1" x14ac:dyDescent="0.3">
      <c r="B37" s="47"/>
      <c r="C37" s="2"/>
      <c r="D37" s="2"/>
      <c r="E37" s="5"/>
      <c r="F37" s="5"/>
      <c r="G37" s="5"/>
      <c r="H37" s="5"/>
      <c r="I37" s="5"/>
      <c r="J37" s="5"/>
      <c r="K37" s="5"/>
      <c r="L37" s="5"/>
      <c r="M37" s="3"/>
      <c r="N37" s="3"/>
      <c r="O37" s="7"/>
      <c r="P37" s="3"/>
      <c r="Q37" s="3"/>
      <c r="R37" s="3"/>
      <c r="S37" s="48"/>
      <c r="T37" s="48"/>
      <c r="U37" s="1"/>
      <c r="V37" s="5"/>
      <c r="W37" s="5"/>
      <c r="X37" s="5"/>
      <c r="Y37" s="7"/>
      <c r="Z37" s="5"/>
      <c r="AA37" s="1"/>
      <c r="AB37" s="5"/>
      <c r="AC37" s="5"/>
      <c r="AD37" s="5"/>
      <c r="AI37" s="461"/>
      <c r="AJ37" s="461"/>
    </row>
    <row r="38" spans="2:36" s="6" customFormat="1" ht="25.5" customHeight="1" thickBot="1" x14ac:dyDescent="0.3">
      <c r="B38" s="47"/>
      <c r="C38" s="529" t="s">
        <v>50</v>
      </c>
      <c r="D38" s="530"/>
      <c r="E38" s="530"/>
      <c r="F38" s="530"/>
      <c r="G38" s="531"/>
      <c r="H38" s="270">
        <f>C47+I44</f>
        <v>0</v>
      </c>
      <c r="I38" s="5"/>
      <c r="J38" s="5"/>
      <c r="K38" s="5"/>
      <c r="L38" s="5"/>
      <c r="M38" s="3"/>
      <c r="N38" s="3"/>
      <c r="O38" s="7"/>
      <c r="P38" s="5"/>
      <c r="Q38" s="5"/>
      <c r="R38" s="5"/>
      <c r="S38" s="5"/>
      <c r="T38" s="5"/>
      <c r="U38" s="5"/>
      <c r="V38" s="5"/>
      <c r="W38" s="5"/>
      <c r="X38" s="5"/>
      <c r="Y38" s="7"/>
      <c r="Z38" s="5"/>
      <c r="AA38" s="1"/>
      <c r="AB38" s="5"/>
      <c r="AC38" s="5"/>
      <c r="AD38" s="5"/>
      <c r="AI38" s="461"/>
      <c r="AJ38" s="461"/>
    </row>
    <row r="39" spans="2:36" s="11" customFormat="1" ht="57" customHeight="1" thickBot="1" x14ac:dyDescent="0.3">
      <c r="C39" s="573" t="s">
        <v>51</v>
      </c>
      <c r="D39" s="574"/>
      <c r="E39" s="574"/>
      <c r="F39" s="575"/>
      <c r="G39" s="502" t="s">
        <v>52</v>
      </c>
      <c r="H39" s="503"/>
      <c r="I39" s="504"/>
      <c r="S39" s="526" t="s">
        <v>46</v>
      </c>
      <c r="T39" s="527"/>
      <c r="U39" s="527"/>
      <c r="V39" s="527"/>
      <c r="W39" s="528"/>
      <c r="X39" s="1"/>
      <c r="Z39" s="473" t="s">
        <v>47</v>
      </c>
      <c r="AA39" s="474"/>
      <c r="AB39" s="474"/>
      <c r="AC39" s="475"/>
      <c r="AI39" s="423"/>
      <c r="AJ39" s="423"/>
    </row>
    <row r="40" spans="2:36" ht="18" customHeight="1" x14ac:dyDescent="0.25">
      <c r="C40" s="582"/>
      <c r="D40" s="583"/>
      <c r="E40" s="583"/>
      <c r="F40" s="584"/>
      <c r="G40" s="564" t="s">
        <v>43</v>
      </c>
      <c r="H40" s="565"/>
      <c r="I40" s="568"/>
      <c r="S40" s="476" t="s">
        <v>42</v>
      </c>
      <c r="T40" s="477"/>
      <c r="U40" s="477"/>
      <c r="V40" s="477"/>
      <c r="W40" s="364"/>
      <c r="Z40" s="478" t="s">
        <v>20</v>
      </c>
      <c r="AA40" s="479"/>
      <c r="AB40" s="480"/>
      <c r="AC40" s="484" t="s">
        <v>28</v>
      </c>
    </row>
    <row r="41" spans="2:36" ht="15.75" customHeight="1" x14ac:dyDescent="0.25">
      <c r="C41" s="582"/>
      <c r="D41" s="583"/>
      <c r="E41" s="583"/>
      <c r="F41" s="584"/>
      <c r="G41" s="566"/>
      <c r="H41" s="567"/>
      <c r="I41" s="568"/>
      <c r="S41" s="469" t="s">
        <v>12</v>
      </c>
      <c r="T41" s="470"/>
      <c r="U41" s="470"/>
      <c r="V41" s="470"/>
      <c r="W41" s="365"/>
      <c r="Z41" s="481"/>
      <c r="AA41" s="482"/>
      <c r="AB41" s="483"/>
      <c r="AC41" s="485"/>
    </row>
    <row r="42" spans="2:36" ht="18" customHeight="1" x14ac:dyDescent="0.25">
      <c r="C42" s="582"/>
      <c r="D42" s="583"/>
      <c r="E42" s="583"/>
      <c r="F42" s="584"/>
      <c r="G42" s="564" t="s">
        <v>49</v>
      </c>
      <c r="H42" s="565"/>
      <c r="I42" s="568"/>
      <c r="S42" s="469" t="s">
        <v>13</v>
      </c>
      <c r="T42" s="470"/>
      <c r="U42" s="470"/>
      <c r="V42" s="470"/>
      <c r="W42" s="366"/>
      <c r="Z42" s="466"/>
      <c r="AA42" s="467"/>
      <c r="AB42" s="468"/>
      <c r="AC42" s="58"/>
    </row>
    <row r="43" spans="2:36" ht="15.75" customHeight="1" x14ac:dyDescent="0.25">
      <c r="C43" s="582"/>
      <c r="D43" s="583"/>
      <c r="E43" s="583"/>
      <c r="F43" s="584"/>
      <c r="G43" s="566"/>
      <c r="H43" s="567"/>
      <c r="I43" s="568"/>
      <c r="S43" s="469" t="s">
        <v>14</v>
      </c>
      <c r="T43" s="470"/>
      <c r="U43" s="470"/>
      <c r="V43" s="470"/>
      <c r="W43" s="366"/>
      <c r="Z43" s="466"/>
      <c r="AA43" s="467"/>
      <c r="AB43" s="468"/>
      <c r="AC43" s="58"/>
    </row>
    <row r="44" spans="2:36" ht="14.25" customHeight="1" thickBot="1" x14ac:dyDescent="0.3">
      <c r="C44" s="582"/>
      <c r="D44" s="583"/>
      <c r="E44" s="583"/>
      <c r="F44" s="584"/>
      <c r="G44" s="267" t="s">
        <v>38</v>
      </c>
      <c r="H44" s="268"/>
      <c r="I44" s="50">
        <f>I40+I42</f>
        <v>0</v>
      </c>
      <c r="S44" s="471" t="s">
        <v>48</v>
      </c>
      <c r="T44" s="472"/>
      <c r="U44" s="472"/>
      <c r="V44" s="472"/>
      <c r="W44" s="367">
        <f>W40+W41+W42+W43</f>
        <v>0</v>
      </c>
      <c r="Z44" s="466"/>
      <c r="AA44" s="467"/>
      <c r="AB44" s="468"/>
      <c r="AC44" s="58"/>
    </row>
    <row r="45" spans="2:36" ht="14.25" customHeight="1" thickBot="1" x14ac:dyDescent="0.3">
      <c r="C45" s="582"/>
      <c r="D45" s="583"/>
      <c r="E45" s="583"/>
      <c r="F45" s="584"/>
      <c r="Z45" s="464" t="s">
        <v>38</v>
      </c>
      <c r="AA45" s="465"/>
      <c r="AB45" s="465"/>
      <c r="AC45" s="50">
        <f>SUM(AC42:AC44)</f>
        <v>0</v>
      </c>
    </row>
    <row r="46" spans="2:36" ht="14.25" customHeight="1" x14ac:dyDescent="0.25">
      <c r="C46" s="582"/>
      <c r="D46" s="583"/>
      <c r="E46" s="583"/>
      <c r="F46" s="584"/>
      <c r="G46" s="569" t="s">
        <v>32</v>
      </c>
      <c r="H46" s="585"/>
      <c r="I46" s="570"/>
      <c r="W46" s="6"/>
      <c r="X46" s="6"/>
    </row>
    <row r="47" spans="2:36" ht="14.25" customHeight="1" thickBot="1" x14ac:dyDescent="0.3">
      <c r="C47" s="576">
        <f>C40+C41+C42+C43+C44+C45+C46</f>
        <v>0</v>
      </c>
      <c r="D47" s="577"/>
      <c r="E47" s="577"/>
      <c r="F47" s="578"/>
      <c r="G47" s="579" t="s">
        <v>18</v>
      </c>
      <c r="H47" s="580"/>
      <c r="I47" s="581"/>
      <c r="W47" s="6"/>
      <c r="X47" s="6"/>
    </row>
    <row r="48" spans="2:36" ht="14.25" customHeight="1" thickBot="1" x14ac:dyDescent="0.3">
      <c r="G48" s="51" t="s">
        <v>16</v>
      </c>
      <c r="H48" s="269"/>
      <c r="W48" s="6"/>
      <c r="X48" s="6"/>
    </row>
    <row r="49" spans="7:24" ht="17.25" customHeight="1" thickBot="1" x14ac:dyDescent="0.3">
      <c r="G49" s="51" t="s">
        <v>213</v>
      </c>
      <c r="H49" s="59"/>
      <c r="W49" s="6"/>
      <c r="X49" s="6"/>
    </row>
    <row r="50" spans="7:24" ht="15" customHeight="1" x14ac:dyDescent="0.25">
      <c r="G50" s="569" t="s">
        <v>31</v>
      </c>
      <c r="H50" s="570"/>
      <c r="W50" s="6"/>
      <c r="X50" s="6"/>
    </row>
    <row r="51" spans="7:24" ht="15" customHeight="1" thickBot="1" x14ac:dyDescent="0.3">
      <c r="G51" s="571"/>
      <c r="H51" s="572"/>
      <c r="W51" s="6"/>
      <c r="X51" s="6"/>
    </row>
    <row r="52" spans="7:24" x14ac:dyDescent="0.25">
      <c r="G52" s="52" t="s">
        <v>11</v>
      </c>
      <c r="H52" s="52" t="s">
        <v>10</v>
      </c>
      <c r="W52" s="6"/>
      <c r="X52" s="6"/>
    </row>
    <row r="53" spans="7:24" ht="15.75" thickBot="1" x14ac:dyDescent="0.3">
      <c r="G53" s="53"/>
      <c r="H53" s="53"/>
      <c r="W53" s="6"/>
      <c r="X53" s="6"/>
    </row>
    <row r="54" spans="7:24" x14ac:dyDescent="0.25">
      <c r="G54" s="60"/>
      <c r="H54" s="63"/>
    </row>
    <row r="55" spans="7:24" x14ac:dyDescent="0.25">
      <c r="G55" s="61"/>
      <c r="H55" s="54"/>
    </row>
    <row r="56" spans="7:24" ht="15" customHeight="1" x14ac:dyDescent="0.25">
      <c r="G56" s="62"/>
      <c r="H56" s="55"/>
    </row>
    <row r="57" spans="7:24" x14ac:dyDescent="0.25">
      <c r="G57" s="61"/>
      <c r="H57" s="54"/>
    </row>
    <row r="58" spans="7:24" ht="15" customHeight="1" x14ac:dyDescent="0.25">
      <c r="G58" s="62"/>
      <c r="H58" s="55"/>
    </row>
    <row r="59" spans="7:24" x14ac:dyDescent="0.25">
      <c r="G59" s="61"/>
      <c r="H59" s="54"/>
    </row>
    <row r="60" spans="7:24" ht="15.75" customHeight="1" thickBot="1" x14ac:dyDescent="0.3">
      <c r="G60" s="62"/>
      <c r="H60" s="55"/>
    </row>
    <row r="61" spans="7:24" ht="26.25" customHeight="1" thickBot="1" x14ac:dyDescent="0.3">
      <c r="G61" s="4">
        <f>SUM(G54:G60)</f>
        <v>0</v>
      </c>
      <c r="H61" s="49">
        <f>SUM(H54:H60)</f>
        <v>0</v>
      </c>
    </row>
  </sheetData>
  <sheetProtection algorithmName="SHA-512" hashValue="JiqRuYEEQXJFjXViIoUQcyVlqeKiQqT1o29yEcPWiZ7iALCLL6FDCZ0tgwV+aQNy/P1DaUS8Ik84CFG/kFF1NQ==" saltValue="nio4uhGsaPuBMt6614WGCA==" spinCount="100000" sheet="1" objects="1" scenarios="1"/>
  <mergeCells count="75">
    <mergeCell ref="C2:E3"/>
    <mergeCell ref="F2:F5"/>
    <mergeCell ref="C1:L1"/>
    <mergeCell ref="G2:J3"/>
    <mergeCell ref="K2:K5"/>
    <mergeCell ref="L2:L5"/>
    <mergeCell ref="I4:J4"/>
    <mergeCell ref="B4:B5"/>
    <mergeCell ref="C4:C5"/>
    <mergeCell ref="D4:D5"/>
    <mergeCell ref="E4:E5"/>
    <mergeCell ref="G4:H4"/>
    <mergeCell ref="C41:F41"/>
    <mergeCell ref="C39:F39"/>
    <mergeCell ref="C40:F40"/>
    <mergeCell ref="C38:G38"/>
    <mergeCell ref="G39:I39"/>
    <mergeCell ref="G40:H41"/>
    <mergeCell ref="I40:I41"/>
    <mergeCell ref="C47:F47"/>
    <mergeCell ref="C45:F45"/>
    <mergeCell ref="C46:F46"/>
    <mergeCell ref="C44:F44"/>
    <mergeCell ref="C42:F42"/>
    <mergeCell ref="C43:F43"/>
    <mergeCell ref="Z9:AA9"/>
    <mergeCell ref="Z10:AA10"/>
    <mergeCell ref="G46:I46"/>
    <mergeCell ref="G47:I47"/>
    <mergeCell ref="Z17:AB17"/>
    <mergeCell ref="Z18:AB18"/>
    <mergeCell ref="Z21:AC21"/>
    <mergeCell ref="Z22:AB22"/>
    <mergeCell ref="Z23:AB23"/>
    <mergeCell ref="Z24:AB24"/>
    <mergeCell ref="Z25:AB25"/>
    <mergeCell ref="Z26:AB26"/>
    <mergeCell ref="Z39:AC39"/>
    <mergeCell ref="Z40:AB41"/>
    <mergeCell ref="Z44:AB44"/>
    <mergeCell ref="Z45:AB45"/>
    <mergeCell ref="G50:H51"/>
    <mergeCell ref="G42:H43"/>
    <mergeCell ref="I42:I43"/>
    <mergeCell ref="S1:U1"/>
    <mergeCell ref="M2:R3"/>
    <mergeCell ref="S2:V3"/>
    <mergeCell ref="T4:T5"/>
    <mergeCell ref="U4:U5"/>
    <mergeCell ref="V4:V5"/>
    <mergeCell ref="S4:S5"/>
    <mergeCell ref="S39:W39"/>
    <mergeCell ref="S44:V44"/>
    <mergeCell ref="S40:V40"/>
    <mergeCell ref="Z5:AB6"/>
    <mergeCell ref="AD5:AG5"/>
    <mergeCell ref="AD6:AE6"/>
    <mergeCell ref="AF6:AG6"/>
    <mergeCell ref="Z7:AA7"/>
    <mergeCell ref="AE7:AE8"/>
    <mergeCell ref="AF7:AF8"/>
    <mergeCell ref="AG7:AG8"/>
    <mergeCell ref="Z8:AA8"/>
    <mergeCell ref="AD7:AD8"/>
    <mergeCell ref="AD10:AF10"/>
    <mergeCell ref="Z13:AC13"/>
    <mergeCell ref="Z14:AB14"/>
    <mergeCell ref="Z15:AB15"/>
    <mergeCell ref="Z16:AB16"/>
    <mergeCell ref="AC40:AC41"/>
    <mergeCell ref="S41:V41"/>
    <mergeCell ref="S42:V42"/>
    <mergeCell ref="Z42:AB42"/>
    <mergeCell ref="S43:V43"/>
    <mergeCell ref="Z43:AB43"/>
  </mergeCells>
  <pageMargins left="0.7" right="0.7" top="0.75" bottom="0.75" header="0.3" footer="0.3"/>
  <pageSetup paperSize="9" scale="64" fitToHeight="0" orientation="landscape"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2DBAC162-DB50-4B4F-BD56-FDBD87591DCF}">
          <x14:formula1>
            <xm:f>Llistes!$D$11:$D$19</xm:f>
          </x14:formula1>
          <xm:sqref>X6:X35</xm:sqref>
        </x14:dataValidation>
        <x14:dataValidation type="list" allowBlank="1" showInputMessage="1" showErrorMessage="1" xr:uid="{A6757DCC-7EE0-4237-8597-A9CD1A421547}">
          <x14:formula1>
            <xm:f>'Usos Activitats Pròpies'!$G$1:$AA$1</xm:f>
          </x14:formula1>
          <xm:sqref>Y6:Y36</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pageSetUpPr fitToPage="1"/>
  </sheetPr>
  <dimension ref="B1:AJ61"/>
  <sheetViews>
    <sheetView zoomScale="80" zoomScaleNormal="80" zoomScalePageLayoutView="85" workbookViewId="0">
      <selection activeCell="C6" sqref="C6"/>
    </sheetView>
  </sheetViews>
  <sheetFormatPr baseColWidth="10" defaultColWidth="7.5703125" defaultRowHeight="15" x14ac:dyDescent="0.25"/>
  <cols>
    <col min="1" max="1" width="1.7109375" style="1" customWidth="1"/>
    <col min="2" max="2" width="7.5703125" style="11"/>
    <col min="3" max="10" width="7.5703125" style="1"/>
    <col min="11" max="11" width="6.7109375" style="1" customWidth="1"/>
    <col min="12" max="12" width="6.140625" style="1" customWidth="1"/>
    <col min="13" max="22" width="7.5703125" style="1"/>
    <col min="23" max="23" width="9.5703125" style="1" customWidth="1"/>
    <col min="24" max="24" width="10.28515625" style="1" customWidth="1"/>
    <col min="25" max="25" width="12" style="1" customWidth="1"/>
    <col min="26" max="28" width="7.5703125" style="1"/>
    <col min="29" max="29" width="9.85546875" style="1" bestFit="1" customWidth="1"/>
    <col min="30" max="34" width="7.5703125" style="1"/>
    <col min="35" max="35" width="20.5703125" style="197" customWidth="1"/>
    <col min="36" max="36" width="22.28515625" style="197" customWidth="1"/>
    <col min="37" max="16384" width="7.5703125" style="1"/>
  </cols>
  <sheetData>
    <row r="1" spans="2:33" ht="26.25" customHeight="1" thickBot="1" x14ac:dyDescent="0.3">
      <c r="B1" s="12" t="str">
        <f>MensualSumatori!A1</f>
        <v>Gener</v>
      </c>
      <c r="C1" s="532" t="s">
        <v>45</v>
      </c>
      <c r="D1" s="533"/>
      <c r="E1" s="533"/>
      <c r="F1" s="533"/>
      <c r="G1" s="533"/>
      <c r="H1" s="533"/>
      <c r="I1" s="533"/>
      <c r="J1" s="533"/>
      <c r="K1" s="533"/>
      <c r="L1" s="534"/>
      <c r="S1" s="505" t="s">
        <v>190</v>
      </c>
      <c r="T1" s="506"/>
      <c r="U1" s="507"/>
      <c r="V1" s="279"/>
    </row>
    <row r="2" spans="2:33" ht="14.25" customHeight="1" x14ac:dyDescent="0.25">
      <c r="B2" s="12">
        <v>29</v>
      </c>
      <c r="C2" s="535" t="s">
        <v>1</v>
      </c>
      <c r="D2" s="536"/>
      <c r="E2" s="536"/>
      <c r="F2" s="592" t="s">
        <v>2</v>
      </c>
      <c r="G2" s="535" t="s">
        <v>24</v>
      </c>
      <c r="H2" s="536"/>
      <c r="I2" s="536"/>
      <c r="J2" s="537"/>
      <c r="K2" s="541" t="s">
        <v>169</v>
      </c>
      <c r="L2" s="541" t="s">
        <v>170</v>
      </c>
      <c r="M2" s="508" t="s">
        <v>0</v>
      </c>
      <c r="N2" s="509"/>
      <c r="O2" s="509"/>
      <c r="P2" s="509"/>
      <c r="Q2" s="509"/>
      <c r="R2" s="510"/>
      <c r="S2" s="514" t="s">
        <v>29</v>
      </c>
      <c r="T2" s="515"/>
      <c r="U2" s="515"/>
      <c r="V2" s="516"/>
      <c r="W2" s="274"/>
      <c r="X2" s="274"/>
    </row>
    <row r="3" spans="2:33" ht="14.25" customHeight="1" thickBot="1" x14ac:dyDescent="0.3">
      <c r="C3" s="538"/>
      <c r="D3" s="539"/>
      <c r="E3" s="539"/>
      <c r="F3" s="593"/>
      <c r="G3" s="538"/>
      <c r="H3" s="539"/>
      <c r="I3" s="539"/>
      <c r="J3" s="540"/>
      <c r="K3" s="542"/>
      <c r="L3" s="542"/>
      <c r="M3" s="511"/>
      <c r="N3" s="512"/>
      <c r="O3" s="512"/>
      <c r="P3" s="512"/>
      <c r="Q3" s="512"/>
      <c r="R3" s="513"/>
      <c r="S3" s="517"/>
      <c r="T3" s="518"/>
      <c r="U3" s="518"/>
      <c r="V3" s="519"/>
      <c r="W3" s="274"/>
      <c r="X3" s="274"/>
    </row>
    <row r="4" spans="2:33" ht="30.75" customHeight="1" thickBot="1" x14ac:dyDescent="0.3">
      <c r="B4" s="586" t="s">
        <v>17</v>
      </c>
      <c r="C4" s="588" t="s">
        <v>3</v>
      </c>
      <c r="D4" s="588" t="s">
        <v>4</v>
      </c>
      <c r="E4" s="590" t="s">
        <v>5</v>
      </c>
      <c r="F4" s="593"/>
      <c r="G4" s="544" t="s">
        <v>25</v>
      </c>
      <c r="H4" s="545"/>
      <c r="I4" s="544" t="s">
        <v>5</v>
      </c>
      <c r="J4" s="545"/>
      <c r="K4" s="542"/>
      <c r="L4" s="542"/>
      <c r="M4" s="44" t="s">
        <v>186</v>
      </c>
      <c r="N4" s="44" t="s">
        <v>187</v>
      </c>
      <c r="O4" s="45" t="s">
        <v>22</v>
      </c>
      <c r="P4" s="46" t="s">
        <v>23</v>
      </c>
      <c r="Q4" s="45" t="s">
        <v>188</v>
      </c>
      <c r="R4" s="46" t="s">
        <v>189</v>
      </c>
      <c r="S4" s="524" t="s">
        <v>6</v>
      </c>
      <c r="T4" s="520" t="s">
        <v>7</v>
      </c>
      <c r="U4" s="520" t="s">
        <v>8</v>
      </c>
      <c r="V4" s="522" t="s">
        <v>9</v>
      </c>
      <c r="W4" s="274"/>
      <c r="X4" s="274"/>
    </row>
    <row r="5" spans="2:33" ht="36.75" customHeight="1" thickBot="1" x14ac:dyDescent="0.3">
      <c r="B5" s="587"/>
      <c r="C5" s="589"/>
      <c r="D5" s="589"/>
      <c r="E5" s="591"/>
      <c r="F5" s="594"/>
      <c r="G5" s="265" t="s">
        <v>21</v>
      </c>
      <c r="H5" s="272" t="s">
        <v>26</v>
      </c>
      <c r="I5" s="266" t="s">
        <v>21</v>
      </c>
      <c r="J5" s="271" t="s">
        <v>26</v>
      </c>
      <c r="K5" s="543"/>
      <c r="L5" s="543"/>
      <c r="M5" s="20" t="s">
        <v>15</v>
      </c>
      <c r="N5" s="164" t="s">
        <v>15</v>
      </c>
      <c r="O5" s="21" t="s">
        <v>15</v>
      </c>
      <c r="P5" s="21" t="s">
        <v>15</v>
      </c>
      <c r="Q5" s="21" t="s">
        <v>15</v>
      </c>
      <c r="R5" s="21" t="s">
        <v>15</v>
      </c>
      <c r="S5" s="525"/>
      <c r="T5" s="521"/>
      <c r="U5" s="521"/>
      <c r="V5" s="523"/>
      <c r="W5" s="278" t="s">
        <v>225</v>
      </c>
      <c r="X5" s="462" t="s">
        <v>222</v>
      </c>
      <c r="Y5" s="463" t="s">
        <v>250</v>
      </c>
      <c r="Z5" s="515" t="s">
        <v>44</v>
      </c>
      <c r="AA5" s="515"/>
      <c r="AB5" s="516"/>
      <c r="AD5" s="557" t="s">
        <v>184</v>
      </c>
      <c r="AE5" s="558"/>
      <c r="AF5" s="558"/>
      <c r="AG5" s="559"/>
    </row>
    <row r="6" spans="2:33" ht="14.25" customHeight="1" thickBot="1" x14ac:dyDescent="0.3">
      <c r="B6" s="188">
        <v>1</v>
      </c>
      <c r="C6" s="179"/>
      <c r="D6" s="180"/>
      <c r="E6" s="165"/>
      <c r="F6" s="416"/>
      <c r="G6" s="412"/>
      <c r="H6" s="166"/>
      <c r="I6" s="166"/>
      <c r="J6" s="166"/>
      <c r="K6" s="167"/>
      <c r="L6" s="170"/>
      <c r="M6" s="167"/>
      <c r="N6" s="168"/>
      <c r="O6" s="168"/>
      <c r="P6" s="168"/>
      <c r="Q6" s="168"/>
      <c r="R6" s="170"/>
      <c r="S6" s="181"/>
      <c r="T6" s="168"/>
      <c r="U6" s="169"/>
      <c r="V6" s="169"/>
      <c r="W6" s="446"/>
      <c r="X6" s="448"/>
      <c r="Y6" s="452"/>
      <c r="Z6" s="555"/>
      <c r="AA6" s="555"/>
      <c r="AB6" s="556"/>
      <c r="AD6" s="544" t="s">
        <v>25</v>
      </c>
      <c r="AE6" s="545"/>
      <c r="AF6" s="544" t="s">
        <v>5</v>
      </c>
      <c r="AG6" s="545"/>
    </row>
    <row r="7" spans="2:33" ht="14.25" customHeight="1" x14ac:dyDescent="0.25">
      <c r="B7" s="189">
        <v>2</v>
      </c>
      <c r="C7" s="182"/>
      <c r="D7" s="174"/>
      <c r="E7" s="171"/>
      <c r="F7" s="417"/>
      <c r="G7" s="413"/>
      <c r="H7" s="173"/>
      <c r="I7" s="173"/>
      <c r="J7" s="173"/>
      <c r="K7" s="172"/>
      <c r="L7" s="173"/>
      <c r="M7" s="172"/>
      <c r="N7" s="174"/>
      <c r="O7" s="174"/>
      <c r="P7" s="174"/>
      <c r="Q7" s="174"/>
      <c r="R7" s="173"/>
      <c r="S7" s="182"/>
      <c r="T7" s="174"/>
      <c r="U7" s="171"/>
      <c r="V7" s="171"/>
      <c r="W7" s="417"/>
      <c r="X7" s="449"/>
      <c r="Y7" s="454"/>
      <c r="Z7" s="486" t="s">
        <v>6</v>
      </c>
      <c r="AA7" s="487"/>
      <c r="AB7" s="56"/>
      <c r="AD7" s="493" t="s">
        <v>21</v>
      </c>
      <c r="AE7" s="560" t="s">
        <v>26</v>
      </c>
      <c r="AF7" s="493" t="s">
        <v>21</v>
      </c>
      <c r="AG7" s="560" t="s">
        <v>26</v>
      </c>
    </row>
    <row r="8" spans="2:33" ht="14.25" customHeight="1" thickBot="1" x14ac:dyDescent="0.3">
      <c r="B8" s="190">
        <v>3</v>
      </c>
      <c r="C8" s="183"/>
      <c r="D8" s="178"/>
      <c r="E8" s="175"/>
      <c r="F8" s="418"/>
      <c r="G8" s="414"/>
      <c r="H8" s="177"/>
      <c r="I8" s="177"/>
      <c r="J8" s="177"/>
      <c r="K8" s="176"/>
      <c r="L8" s="177"/>
      <c r="M8" s="176"/>
      <c r="N8" s="178"/>
      <c r="O8" s="178"/>
      <c r="P8" s="178"/>
      <c r="Q8" s="178"/>
      <c r="R8" s="177"/>
      <c r="S8" s="183"/>
      <c r="T8" s="178"/>
      <c r="U8" s="175"/>
      <c r="V8" s="175"/>
      <c r="W8" s="418"/>
      <c r="X8" s="450"/>
      <c r="Y8" s="452"/>
      <c r="Z8" s="562" t="s">
        <v>7</v>
      </c>
      <c r="AA8" s="563"/>
      <c r="AB8" s="56"/>
      <c r="AD8" s="494"/>
      <c r="AE8" s="561"/>
      <c r="AF8" s="494"/>
      <c r="AG8" s="561"/>
    </row>
    <row r="9" spans="2:33" ht="14.25" customHeight="1" thickBot="1" x14ac:dyDescent="0.3">
      <c r="B9" s="189">
        <v>4</v>
      </c>
      <c r="C9" s="182"/>
      <c r="D9" s="174"/>
      <c r="E9" s="171"/>
      <c r="F9" s="417"/>
      <c r="G9" s="413"/>
      <c r="H9" s="173"/>
      <c r="I9" s="173"/>
      <c r="J9" s="173"/>
      <c r="K9" s="172"/>
      <c r="L9" s="173"/>
      <c r="M9" s="172"/>
      <c r="N9" s="174"/>
      <c r="O9" s="174"/>
      <c r="P9" s="174"/>
      <c r="Q9" s="174"/>
      <c r="R9" s="173"/>
      <c r="S9" s="182"/>
      <c r="T9" s="174"/>
      <c r="U9" s="171"/>
      <c r="V9" s="171"/>
      <c r="W9" s="417"/>
      <c r="X9" s="449"/>
      <c r="Y9" s="454"/>
      <c r="Z9" s="486" t="s">
        <v>8</v>
      </c>
      <c r="AA9" s="487"/>
      <c r="AB9" s="56"/>
      <c r="AD9" s="273">
        <f>COUNTIFS(G6:G35,"&gt;4")</f>
        <v>0</v>
      </c>
      <c r="AE9" s="273">
        <f>COUNTIFS(H6:H35,"&gt;4")</f>
        <v>0</v>
      </c>
      <c r="AF9" s="273">
        <f>COUNTIFS(I6:I35,"&gt;4")</f>
        <v>0</v>
      </c>
      <c r="AG9" s="273">
        <f>COUNTIFS(J6:J35,"&gt;4")</f>
        <v>0</v>
      </c>
    </row>
    <row r="10" spans="2:33" ht="14.25" customHeight="1" thickBot="1" x14ac:dyDescent="0.3">
      <c r="B10" s="190">
        <v>5</v>
      </c>
      <c r="C10" s="183"/>
      <c r="D10" s="178"/>
      <c r="E10" s="175"/>
      <c r="F10" s="418"/>
      <c r="G10" s="414"/>
      <c r="H10" s="177"/>
      <c r="I10" s="177"/>
      <c r="J10" s="177"/>
      <c r="K10" s="176"/>
      <c r="L10" s="177"/>
      <c r="M10" s="176"/>
      <c r="N10" s="178"/>
      <c r="O10" s="178"/>
      <c r="P10" s="178"/>
      <c r="Q10" s="178"/>
      <c r="R10" s="177"/>
      <c r="S10" s="183"/>
      <c r="T10" s="178"/>
      <c r="U10" s="175"/>
      <c r="V10" s="175"/>
      <c r="W10" s="418"/>
      <c r="X10" s="450"/>
      <c r="Y10" s="452"/>
      <c r="Z10" s="488" t="s">
        <v>9</v>
      </c>
      <c r="AA10" s="489"/>
      <c r="AB10" s="57"/>
      <c r="AD10" s="490" t="s">
        <v>185</v>
      </c>
      <c r="AE10" s="491"/>
      <c r="AF10" s="492"/>
      <c r="AG10" s="273">
        <f>AD9+AE9+AF9+AG9</f>
        <v>0</v>
      </c>
    </row>
    <row r="11" spans="2:33" ht="14.25" customHeight="1" x14ac:dyDescent="0.25">
      <c r="B11" s="189">
        <v>6</v>
      </c>
      <c r="C11" s="182"/>
      <c r="D11" s="174"/>
      <c r="E11" s="171"/>
      <c r="F11" s="417"/>
      <c r="G11" s="413"/>
      <c r="H11" s="173"/>
      <c r="I11" s="173"/>
      <c r="J11" s="173"/>
      <c r="K11" s="172"/>
      <c r="L11" s="173"/>
      <c r="M11" s="172"/>
      <c r="N11" s="174"/>
      <c r="O11" s="174"/>
      <c r="P11" s="174"/>
      <c r="Q11" s="174"/>
      <c r="R11" s="173"/>
      <c r="S11" s="182"/>
      <c r="T11" s="174"/>
      <c r="U11" s="171"/>
      <c r="V11" s="171"/>
      <c r="W11" s="417"/>
      <c r="X11" s="449"/>
      <c r="Y11" s="454"/>
    </row>
    <row r="12" spans="2:33" ht="14.25" customHeight="1" thickBot="1" x14ac:dyDescent="0.3">
      <c r="B12" s="190">
        <v>7</v>
      </c>
      <c r="C12" s="183"/>
      <c r="D12" s="178"/>
      <c r="E12" s="175"/>
      <c r="F12" s="418"/>
      <c r="G12" s="414"/>
      <c r="H12" s="177"/>
      <c r="I12" s="177"/>
      <c r="J12" s="177"/>
      <c r="K12" s="176"/>
      <c r="L12" s="177"/>
      <c r="M12" s="176"/>
      <c r="N12" s="178"/>
      <c r="O12" s="178"/>
      <c r="P12" s="178"/>
      <c r="Q12" s="178"/>
      <c r="R12" s="177"/>
      <c r="S12" s="183"/>
      <c r="T12" s="178"/>
      <c r="U12" s="175"/>
      <c r="V12" s="175"/>
      <c r="W12" s="418"/>
      <c r="X12" s="450"/>
      <c r="Y12" s="452"/>
    </row>
    <row r="13" spans="2:33" ht="14.25" customHeight="1" x14ac:dyDescent="0.25">
      <c r="B13" s="189">
        <v>8</v>
      </c>
      <c r="C13" s="182"/>
      <c r="D13" s="174"/>
      <c r="E13" s="171"/>
      <c r="F13" s="417"/>
      <c r="G13" s="413"/>
      <c r="H13" s="173"/>
      <c r="I13" s="173"/>
      <c r="J13" s="173"/>
      <c r="K13" s="172"/>
      <c r="L13" s="173"/>
      <c r="M13" s="172"/>
      <c r="N13" s="174"/>
      <c r="O13" s="174"/>
      <c r="P13" s="174"/>
      <c r="Q13" s="174"/>
      <c r="R13" s="173"/>
      <c r="S13" s="182"/>
      <c r="T13" s="174"/>
      <c r="U13" s="171"/>
      <c r="V13" s="171"/>
      <c r="W13" s="417"/>
      <c r="X13" s="449"/>
      <c r="Y13" s="454"/>
      <c r="Z13" s="549" t="s">
        <v>128</v>
      </c>
      <c r="AA13" s="550"/>
      <c r="AB13" s="550"/>
      <c r="AC13" s="551"/>
    </row>
    <row r="14" spans="2:33" ht="14.25" customHeight="1" x14ac:dyDescent="0.25">
      <c r="B14" s="190">
        <v>9</v>
      </c>
      <c r="C14" s="183"/>
      <c r="D14" s="178"/>
      <c r="E14" s="175"/>
      <c r="F14" s="418"/>
      <c r="G14" s="414"/>
      <c r="H14" s="177"/>
      <c r="I14" s="177"/>
      <c r="J14" s="177"/>
      <c r="K14" s="176"/>
      <c r="L14" s="177"/>
      <c r="M14" s="176"/>
      <c r="N14" s="178"/>
      <c r="O14" s="178"/>
      <c r="P14" s="178"/>
      <c r="Q14" s="178"/>
      <c r="R14" s="177"/>
      <c r="S14" s="183"/>
      <c r="T14" s="178"/>
      <c r="U14" s="175"/>
      <c r="V14" s="175"/>
      <c r="W14" s="418"/>
      <c r="X14" s="450"/>
      <c r="Y14" s="452"/>
      <c r="Z14" s="552" t="s">
        <v>129</v>
      </c>
      <c r="AA14" s="553"/>
      <c r="AB14" s="553"/>
      <c r="AC14" s="163">
        <f>C36+D36+E36+F36+G36+H36+I36+J36</f>
        <v>0</v>
      </c>
    </row>
    <row r="15" spans="2:33" ht="14.25" customHeight="1" x14ac:dyDescent="0.25">
      <c r="B15" s="189">
        <v>10</v>
      </c>
      <c r="C15" s="182"/>
      <c r="D15" s="174"/>
      <c r="E15" s="171"/>
      <c r="F15" s="417"/>
      <c r="G15" s="413"/>
      <c r="H15" s="173"/>
      <c r="I15" s="173"/>
      <c r="J15" s="173"/>
      <c r="K15" s="172"/>
      <c r="L15" s="173"/>
      <c r="M15" s="172"/>
      <c r="N15" s="174"/>
      <c r="O15" s="174"/>
      <c r="P15" s="174"/>
      <c r="Q15" s="174"/>
      <c r="R15" s="173"/>
      <c r="S15" s="182"/>
      <c r="T15" s="174"/>
      <c r="U15" s="171"/>
      <c r="V15" s="171"/>
      <c r="W15" s="417"/>
      <c r="X15" s="449"/>
      <c r="Y15" s="454"/>
      <c r="Z15" s="552" t="s">
        <v>130</v>
      </c>
      <c r="AA15" s="553"/>
      <c r="AB15" s="553"/>
      <c r="AC15" s="163">
        <f>H38</f>
        <v>0</v>
      </c>
    </row>
    <row r="16" spans="2:33" ht="14.25" customHeight="1" x14ac:dyDescent="0.25">
      <c r="B16" s="190">
        <v>11</v>
      </c>
      <c r="C16" s="183"/>
      <c r="D16" s="178"/>
      <c r="E16" s="175"/>
      <c r="F16" s="418"/>
      <c r="G16" s="414"/>
      <c r="H16" s="177"/>
      <c r="I16" s="177"/>
      <c r="J16" s="177"/>
      <c r="K16" s="176"/>
      <c r="L16" s="177"/>
      <c r="M16" s="176"/>
      <c r="N16" s="178"/>
      <c r="O16" s="178"/>
      <c r="P16" s="178"/>
      <c r="Q16" s="178"/>
      <c r="R16" s="177"/>
      <c r="S16" s="183"/>
      <c r="T16" s="178"/>
      <c r="U16" s="175"/>
      <c r="V16" s="175"/>
      <c r="W16" s="418"/>
      <c r="X16" s="450"/>
      <c r="Y16" s="452"/>
      <c r="Z16" s="552" t="s">
        <v>99</v>
      </c>
      <c r="AA16" s="553"/>
      <c r="AB16" s="553"/>
      <c r="AC16" s="163">
        <f>W44</f>
        <v>0</v>
      </c>
    </row>
    <row r="17" spans="2:29" ht="14.25" customHeight="1" x14ac:dyDescent="0.25">
      <c r="B17" s="189">
        <v>12</v>
      </c>
      <c r="C17" s="182"/>
      <c r="D17" s="174"/>
      <c r="E17" s="171"/>
      <c r="F17" s="417"/>
      <c r="G17" s="413"/>
      <c r="H17" s="173"/>
      <c r="I17" s="173"/>
      <c r="J17" s="173"/>
      <c r="K17" s="172"/>
      <c r="L17" s="173"/>
      <c r="M17" s="172"/>
      <c r="N17" s="174"/>
      <c r="O17" s="174"/>
      <c r="P17" s="174"/>
      <c r="Q17" s="174"/>
      <c r="R17" s="173"/>
      <c r="S17" s="182"/>
      <c r="T17" s="174"/>
      <c r="U17" s="171"/>
      <c r="V17" s="171"/>
      <c r="W17" s="417"/>
      <c r="X17" s="449"/>
      <c r="Y17" s="454"/>
      <c r="Z17" s="554" t="s">
        <v>192</v>
      </c>
      <c r="AA17" s="554"/>
      <c r="AB17" s="552"/>
      <c r="AC17" s="163">
        <f>AC45</f>
        <v>0</v>
      </c>
    </row>
    <row r="18" spans="2:29" ht="14.25" customHeight="1" thickBot="1" x14ac:dyDescent="0.3">
      <c r="B18" s="190">
        <v>13</v>
      </c>
      <c r="C18" s="183"/>
      <c r="D18" s="178"/>
      <c r="E18" s="175"/>
      <c r="F18" s="418"/>
      <c r="G18" s="414"/>
      <c r="H18" s="177"/>
      <c r="I18" s="177"/>
      <c r="J18" s="177"/>
      <c r="K18" s="176"/>
      <c r="L18" s="177"/>
      <c r="M18" s="176"/>
      <c r="N18" s="178"/>
      <c r="O18" s="178"/>
      <c r="P18" s="178"/>
      <c r="Q18" s="178"/>
      <c r="R18" s="177"/>
      <c r="S18" s="183"/>
      <c r="T18" s="178"/>
      <c r="U18" s="175"/>
      <c r="V18" s="175"/>
      <c r="W18" s="418"/>
      <c r="X18" s="450"/>
      <c r="Y18" s="452"/>
      <c r="Z18" s="497" t="s">
        <v>48</v>
      </c>
      <c r="AA18" s="498"/>
      <c r="AB18" s="498"/>
      <c r="AC18" s="162">
        <f>AC14+AC15+AC16+AC17</f>
        <v>0</v>
      </c>
    </row>
    <row r="19" spans="2:29" ht="14.25" customHeight="1" x14ac:dyDescent="0.25">
      <c r="B19" s="189">
        <v>14</v>
      </c>
      <c r="C19" s="182"/>
      <c r="D19" s="174"/>
      <c r="E19" s="171"/>
      <c r="F19" s="417"/>
      <c r="G19" s="413"/>
      <c r="H19" s="173"/>
      <c r="I19" s="173"/>
      <c r="J19" s="173"/>
      <c r="K19" s="172"/>
      <c r="L19" s="173"/>
      <c r="M19" s="172"/>
      <c r="N19" s="174"/>
      <c r="O19" s="174"/>
      <c r="P19" s="174"/>
      <c r="Q19" s="174"/>
      <c r="R19" s="173"/>
      <c r="S19" s="182"/>
      <c r="T19" s="174"/>
      <c r="U19" s="171"/>
      <c r="V19" s="171"/>
      <c r="W19" s="417"/>
      <c r="X19" s="449"/>
      <c r="Y19" s="454"/>
    </row>
    <row r="20" spans="2:29" ht="14.25" customHeight="1" thickBot="1" x14ac:dyDescent="0.3">
      <c r="B20" s="190">
        <v>15</v>
      </c>
      <c r="C20" s="183"/>
      <c r="D20" s="178"/>
      <c r="E20" s="175"/>
      <c r="F20" s="418"/>
      <c r="G20" s="414"/>
      <c r="H20" s="177"/>
      <c r="I20" s="177"/>
      <c r="J20" s="177"/>
      <c r="K20" s="176"/>
      <c r="L20" s="177"/>
      <c r="M20" s="176"/>
      <c r="N20" s="178"/>
      <c r="O20" s="178"/>
      <c r="P20" s="178"/>
      <c r="Q20" s="178"/>
      <c r="R20" s="177"/>
      <c r="S20" s="183"/>
      <c r="T20" s="178"/>
      <c r="U20" s="175"/>
      <c r="V20" s="175"/>
      <c r="W20" s="418"/>
      <c r="X20" s="450"/>
      <c r="Y20" s="452"/>
    </row>
    <row r="21" spans="2:29" ht="14.25" customHeight="1" x14ac:dyDescent="0.25">
      <c r="B21" s="189">
        <v>16</v>
      </c>
      <c r="C21" s="182"/>
      <c r="D21" s="174"/>
      <c r="E21" s="171"/>
      <c r="F21" s="417"/>
      <c r="G21" s="413"/>
      <c r="H21" s="173"/>
      <c r="I21" s="173"/>
      <c r="J21" s="173"/>
      <c r="K21" s="172"/>
      <c r="L21" s="173"/>
      <c r="M21" s="172"/>
      <c r="N21" s="174"/>
      <c r="O21" s="174"/>
      <c r="P21" s="174"/>
      <c r="Q21" s="174"/>
      <c r="R21" s="173"/>
      <c r="S21" s="182"/>
      <c r="T21" s="174"/>
      <c r="U21" s="171"/>
      <c r="V21" s="171"/>
      <c r="W21" s="417"/>
      <c r="X21" s="449"/>
      <c r="Y21" s="454"/>
      <c r="Z21" s="499" t="s">
        <v>131</v>
      </c>
      <c r="AA21" s="500"/>
      <c r="AB21" s="500"/>
      <c r="AC21" s="501"/>
    </row>
    <row r="22" spans="2:29" ht="14.25" customHeight="1" x14ac:dyDescent="0.25">
      <c r="B22" s="190">
        <v>17</v>
      </c>
      <c r="C22" s="183"/>
      <c r="D22" s="178"/>
      <c r="E22" s="175"/>
      <c r="F22" s="418"/>
      <c r="G22" s="414"/>
      <c r="H22" s="177"/>
      <c r="I22" s="177"/>
      <c r="J22" s="177"/>
      <c r="K22" s="176"/>
      <c r="L22" s="177"/>
      <c r="M22" s="176"/>
      <c r="N22" s="178"/>
      <c r="O22" s="178"/>
      <c r="P22" s="178"/>
      <c r="Q22" s="178"/>
      <c r="R22" s="177"/>
      <c r="S22" s="183"/>
      <c r="T22" s="178"/>
      <c r="U22" s="175"/>
      <c r="V22" s="175"/>
      <c r="W22" s="418"/>
      <c r="X22" s="450"/>
      <c r="Y22" s="452"/>
      <c r="Z22" s="495" t="s">
        <v>133</v>
      </c>
      <c r="AA22" s="496"/>
      <c r="AB22" s="496"/>
      <c r="AC22" s="163">
        <f>M36+N36+O36+P36+Q36+R36</f>
        <v>0</v>
      </c>
    </row>
    <row r="23" spans="2:29" ht="14.25" customHeight="1" x14ac:dyDescent="0.25">
      <c r="B23" s="189">
        <v>18</v>
      </c>
      <c r="C23" s="182"/>
      <c r="D23" s="174"/>
      <c r="E23" s="171"/>
      <c r="F23" s="417"/>
      <c r="G23" s="413"/>
      <c r="H23" s="173"/>
      <c r="I23" s="173"/>
      <c r="J23" s="173"/>
      <c r="K23" s="172"/>
      <c r="L23" s="173"/>
      <c r="M23" s="172"/>
      <c r="N23" s="174"/>
      <c r="O23" s="174"/>
      <c r="P23" s="174"/>
      <c r="Q23" s="174"/>
      <c r="R23" s="173"/>
      <c r="S23" s="182"/>
      <c r="T23" s="174"/>
      <c r="U23" s="171"/>
      <c r="V23" s="171"/>
      <c r="W23" s="417"/>
      <c r="X23" s="449"/>
      <c r="Y23" s="454"/>
      <c r="Z23" s="495" t="s">
        <v>132</v>
      </c>
      <c r="AA23" s="496"/>
      <c r="AB23" s="496"/>
      <c r="AC23" s="163">
        <f>S36+T36+U36+V36</f>
        <v>0</v>
      </c>
    </row>
    <row r="24" spans="2:29" ht="14.25" customHeight="1" x14ac:dyDescent="0.25">
      <c r="B24" s="190">
        <v>19</v>
      </c>
      <c r="C24" s="183"/>
      <c r="D24" s="178"/>
      <c r="E24" s="175"/>
      <c r="F24" s="418"/>
      <c r="G24" s="414"/>
      <c r="H24" s="177"/>
      <c r="I24" s="177"/>
      <c r="J24" s="177"/>
      <c r="K24" s="176"/>
      <c r="L24" s="177"/>
      <c r="M24" s="176"/>
      <c r="N24" s="178"/>
      <c r="O24" s="178"/>
      <c r="P24" s="178"/>
      <c r="Q24" s="178"/>
      <c r="R24" s="177"/>
      <c r="S24" s="183"/>
      <c r="T24" s="178"/>
      <c r="U24" s="175"/>
      <c r="V24" s="175"/>
      <c r="W24" s="418"/>
      <c r="X24" s="450"/>
      <c r="Y24" s="452"/>
      <c r="Z24" s="546" t="s">
        <v>134</v>
      </c>
      <c r="AA24" s="546"/>
      <c r="AB24" s="495"/>
      <c r="AC24" s="163">
        <f>G61+H61</f>
        <v>0</v>
      </c>
    </row>
    <row r="25" spans="2:29" ht="14.25" customHeight="1" x14ac:dyDescent="0.25">
      <c r="B25" s="189">
        <v>20</v>
      </c>
      <c r="C25" s="182"/>
      <c r="D25" s="174"/>
      <c r="E25" s="171"/>
      <c r="F25" s="417"/>
      <c r="G25" s="413"/>
      <c r="H25" s="173"/>
      <c r="I25" s="173"/>
      <c r="J25" s="173"/>
      <c r="K25" s="172"/>
      <c r="L25" s="173"/>
      <c r="M25" s="172"/>
      <c r="N25" s="174"/>
      <c r="O25" s="174"/>
      <c r="P25" s="174"/>
      <c r="Q25" s="174"/>
      <c r="R25" s="173"/>
      <c r="S25" s="182"/>
      <c r="T25" s="174"/>
      <c r="U25" s="171"/>
      <c r="V25" s="171"/>
      <c r="W25" s="417"/>
      <c r="X25" s="449"/>
      <c r="Y25" s="454"/>
      <c r="Z25" s="546" t="s">
        <v>135</v>
      </c>
      <c r="AA25" s="546"/>
      <c r="AB25" s="495"/>
      <c r="AC25" s="163">
        <f>W44</f>
        <v>0</v>
      </c>
    </row>
    <row r="26" spans="2:29" ht="14.25" customHeight="1" thickBot="1" x14ac:dyDescent="0.3">
      <c r="B26" s="190">
        <v>21</v>
      </c>
      <c r="C26" s="183"/>
      <c r="D26" s="178"/>
      <c r="E26" s="175"/>
      <c r="F26" s="418"/>
      <c r="G26" s="414"/>
      <c r="H26" s="177"/>
      <c r="I26" s="177"/>
      <c r="J26" s="177"/>
      <c r="K26" s="176"/>
      <c r="L26" s="177"/>
      <c r="M26" s="176"/>
      <c r="N26" s="178"/>
      <c r="O26" s="178"/>
      <c r="P26" s="178"/>
      <c r="Q26" s="178"/>
      <c r="R26" s="177"/>
      <c r="S26" s="183"/>
      <c r="T26" s="178"/>
      <c r="U26" s="175"/>
      <c r="V26" s="175"/>
      <c r="W26" s="418"/>
      <c r="X26" s="450"/>
      <c r="Y26" s="452"/>
      <c r="Z26" s="547" t="s">
        <v>48</v>
      </c>
      <c r="AA26" s="548"/>
      <c r="AB26" s="548"/>
      <c r="AC26" s="162">
        <f>AC22+AC23+AC24+AC25</f>
        <v>0</v>
      </c>
    </row>
    <row r="27" spans="2:29" ht="14.25" customHeight="1" x14ac:dyDescent="0.25">
      <c r="B27" s="189">
        <v>22</v>
      </c>
      <c r="C27" s="182"/>
      <c r="D27" s="174"/>
      <c r="E27" s="171"/>
      <c r="F27" s="417"/>
      <c r="G27" s="413"/>
      <c r="H27" s="173"/>
      <c r="I27" s="173"/>
      <c r="J27" s="173"/>
      <c r="K27" s="172"/>
      <c r="L27" s="173"/>
      <c r="M27" s="172"/>
      <c r="N27" s="174"/>
      <c r="O27" s="174"/>
      <c r="P27" s="174"/>
      <c r="Q27" s="174"/>
      <c r="R27" s="173"/>
      <c r="S27" s="182"/>
      <c r="T27" s="174"/>
      <c r="U27" s="171"/>
      <c r="V27" s="171"/>
      <c r="W27" s="417"/>
      <c r="X27" s="449"/>
      <c r="Y27" s="454"/>
    </row>
    <row r="28" spans="2:29" ht="14.25" customHeight="1" x14ac:dyDescent="0.25">
      <c r="B28" s="190">
        <v>23</v>
      </c>
      <c r="C28" s="183"/>
      <c r="D28" s="178"/>
      <c r="E28" s="175"/>
      <c r="F28" s="418"/>
      <c r="G28" s="414"/>
      <c r="H28" s="177"/>
      <c r="I28" s="177"/>
      <c r="J28" s="177"/>
      <c r="K28" s="176"/>
      <c r="L28" s="177"/>
      <c r="M28" s="176"/>
      <c r="N28" s="178"/>
      <c r="O28" s="178"/>
      <c r="P28" s="178"/>
      <c r="Q28" s="178"/>
      <c r="R28" s="177"/>
      <c r="S28" s="183"/>
      <c r="T28" s="178"/>
      <c r="U28" s="175"/>
      <c r="V28" s="175"/>
      <c r="W28" s="418"/>
      <c r="X28" s="450"/>
      <c r="Y28" s="452"/>
    </row>
    <row r="29" spans="2:29" ht="14.25" customHeight="1" x14ac:dyDescent="0.25">
      <c r="B29" s="189">
        <v>24</v>
      </c>
      <c r="C29" s="368"/>
      <c r="D29" s="369"/>
      <c r="E29" s="370"/>
      <c r="F29" s="419"/>
      <c r="G29" s="415"/>
      <c r="H29" s="371"/>
      <c r="I29" s="371"/>
      <c r="J29" s="371"/>
      <c r="K29" s="372"/>
      <c r="L29" s="371"/>
      <c r="M29" s="372"/>
      <c r="N29" s="369"/>
      <c r="O29" s="369"/>
      <c r="P29" s="369"/>
      <c r="Q29" s="369"/>
      <c r="R29" s="371"/>
      <c r="S29" s="182"/>
      <c r="T29" s="174"/>
      <c r="U29" s="171"/>
      <c r="V29" s="171"/>
      <c r="W29" s="417"/>
      <c r="X29" s="449"/>
      <c r="Y29" s="454"/>
    </row>
    <row r="30" spans="2:29" ht="14.25" customHeight="1" x14ac:dyDescent="0.25">
      <c r="B30" s="190">
        <v>25</v>
      </c>
      <c r="C30" s="183"/>
      <c r="D30" s="178"/>
      <c r="E30" s="175"/>
      <c r="F30" s="418"/>
      <c r="G30" s="414"/>
      <c r="H30" s="177"/>
      <c r="I30" s="177"/>
      <c r="J30" s="177"/>
      <c r="K30" s="176"/>
      <c r="L30" s="177"/>
      <c r="M30" s="176"/>
      <c r="N30" s="178"/>
      <c r="O30" s="178"/>
      <c r="P30" s="178"/>
      <c r="Q30" s="178"/>
      <c r="R30" s="177"/>
      <c r="S30" s="183"/>
      <c r="T30" s="178"/>
      <c r="U30" s="175"/>
      <c r="V30" s="175"/>
      <c r="W30" s="418"/>
      <c r="X30" s="450"/>
      <c r="Y30" s="452"/>
    </row>
    <row r="31" spans="2:29" ht="14.25" customHeight="1" x14ac:dyDescent="0.25">
      <c r="B31" s="189">
        <v>26</v>
      </c>
      <c r="C31" s="368"/>
      <c r="D31" s="369"/>
      <c r="E31" s="370"/>
      <c r="F31" s="419"/>
      <c r="G31" s="415"/>
      <c r="H31" s="371"/>
      <c r="I31" s="371"/>
      <c r="J31" s="371"/>
      <c r="K31" s="372"/>
      <c r="L31" s="371"/>
      <c r="M31" s="372"/>
      <c r="N31" s="369"/>
      <c r="O31" s="369"/>
      <c r="P31" s="369"/>
      <c r="Q31" s="369"/>
      <c r="R31" s="371"/>
      <c r="S31" s="182"/>
      <c r="T31" s="174"/>
      <c r="U31" s="171"/>
      <c r="V31" s="171"/>
      <c r="W31" s="417"/>
      <c r="X31" s="449"/>
      <c r="Y31" s="454"/>
    </row>
    <row r="32" spans="2:29" ht="14.25" customHeight="1" x14ac:dyDescent="0.25">
      <c r="B32" s="190">
        <v>27</v>
      </c>
      <c r="C32" s="183"/>
      <c r="D32" s="178"/>
      <c r="E32" s="175"/>
      <c r="F32" s="418"/>
      <c r="G32" s="414"/>
      <c r="H32" s="177"/>
      <c r="I32" s="177"/>
      <c r="J32" s="177"/>
      <c r="K32" s="176"/>
      <c r="L32" s="177"/>
      <c r="M32" s="176"/>
      <c r="N32" s="178"/>
      <c r="O32" s="178"/>
      <c r="P32" s="178"/>
      <c r="Q32" s="178"/>
      <c r="R32" s="177"/>
      <c r="S32" s="183"/>
      <c r="T32" s="178"/>
      <c r="U32" s="175"/>
      <c r="V32" s="175"/>
      <c r="W32" s="418"/>
      <c r="X32" s="450"/>
      <c r="Y32" s="452"/>
    </row>
    <row r="33" spans="2:36" ht="14.25" customHeight="1" x14ac:dyDescent="0.25">
      <c r="B33" s="189">
        <v>28</v>
      </c>
      <c r="C33" s="368"/>
      <c r="D33" s="369"/>
      <c r="E33" s="370"/>
      <c r="F33" s="419"/>
      <c r="G33" s="415"/>
      <c r="H33" s="371"/>
      <c r="I33" s="371"/>
      <c r="J33" s="371"/>
      <c r="K33" s="372"/>
      <c r="L33" s="371"/>
      <c r="M33" s="372"/>
      <c r="N33" s="369"/>
      <c r="O33" s="369"/>
      <c r="P33" s="369"/>
      <c r="Q33" s="369"/>
      <c r="R33" s="371"/>
      <c r="S33" s="182"/>
      <c r="T33" s="174"/>
      <c r="U33" s="171"/>
      <c r="V33" s="171"/>
      <c r="W33" s="417"/>
      <c r="X33" s="449"/>
      <c r="Y33" s="454"/>
    </row>
    <row r="34" spans="2:36" ht="14.25" customHeight="1" x14ac:dyDescent="0.25">
      <c r="B34" s="190">
        <v>29</v>
      </c>
      <c r="C34" s="183"/>
      <c r="D34" s="178"/>
      <c r="E34" s="175"/>
      <c r="F34" s="418"/>
      <c r="G34" s="414"/>
      <c r="H34" s="177"/>
      <c r="I34" s="177"/>
      <c r="J34" s="177"/>
      <c r="K34" s="176"/>
      <c r="L34" s="177"/>
      <c r="M34" s="176"/>
      <c r="N34" s="178"/>
      <c r="O34" s="178"/>
      <c r="P34" s="178"/>
      <c r="Q34" s="178"/>
      <c r="R34" s="177"/>
      <c r="S34" s="183"/>
      <c r="T34" s="178"/>
      <c r="U34" s="175"/>
      <c r="V34" s="175"/>
      <c r="W34" s="418"/>
      <c r="X34" s="450"/>
      <c r="Y34" s="452"/>
    </row>
    <row r="35" spans="2:36" ht="14.25" customHeight="1" thickBot="1" x14ac:dyDescent="0.3">
      <c r="B35" s="374">
        <v>30</v>
      </c>
      <c r="C35" s="368"/>
      <c r="D35" s="369"/>
      <c r="E35" s="370"/>
      <c r="F35" s="420"/>
      <c r="G35" s="415"/>
      <c r="H35" s="371"/>
      <c r="I35" s="371"/>
      <c r="J35" s="371"/>
      <c r="K35" s="372"/>
      <c r="L35" s="371"/>
      <c r="M35" s="372"/>
      <c r="N35" s="369"/>
      <c r="O35" s="369"/>
      <c r="P35" s="369"/>
      <c r="Q35" s="369"/>
      <c r="R35" s="371"/>
      <c r="S35" s="182"/>
      <c r="T35" s="174"/>
      <c r="U35" s="171"/>
      <c r="V35" s="171"/>
      <c r="W35" s="417"/>
      <c r="X35" s="449"/>
      <c r="Y35" s="454"/>
    </row>
    <row r="36" spans="2:36" ht="14.25" customHeight="1" thickBot="1" x14ac:dyDescent="0.3">
      <c r="C36" s="4">
        <f t="shared" ref="C36:V36" si="0">SUM(C6:C35)</f>
        <v>0</v>
      </c>
      <c r="D36" s="4">
        <f t="shared" si="0"/>
        <v>0</v>
      </c>
      <c r="E36" s="49">
        <f t="shared" si="0"/>
        <v>0</v>
      </c>
      <c r="F36" s="4">
        <f t="shared" si="0"/>
        <v>0</v>
      </c>
      <c r="G36" s="4">
        <f t="shared" si="0"/>
        <v>0</v>
      </c>
      <c r="H36" s="4">
        <f t="shared" si="0"/>
        <v>0</v>
      </c>
      <c r="I36" s="4">
        <f t="shared" si="0"/>
        <v>0</v>
      </c>
      <c r="J36" s="49">
        <f t="shared" si="0"/>
        <v>0</v>
      </c>
      <c r="K36" s="4">
        <f t="shared" si="0"/>
        <v>0</v>
      </c>
      <c r="L36" s="234">
        <f t="shared" si="0"/>
        <v>0</v>
      </c>
      <c r="M36" s="4">
        <f t="shared" si="0"/>
        <v>0</v>
      </c>
      <c r="N36" s="4">
        <f t="shared" si="0"/>
        <v>0</v>
      </c>
      <c r="O36" s="4">
        <f t="shared" si="0"/>
        <v>0</v>
      </c>
      <c r="P36" s="4">
        <f t="shared" si="0"/>
        <v>0</v>
      </c>
      <c r="Q36" s="4">
        <f t="shared" si="0"/>
        <v>0</v>
      </c>
      <c r="R36" s="4">
        <f t="shared" si="0"/>
        <v>0</v>
      </c>
      <c r="S36" s="4">
        <f t="shared" si="0"/>
        <v>0</v>
      </c>
      <c r="T36" s="4">
        <f t="shared" si="0"/>
        <v>0</v>
      </c>
      <c r="U36" s="4">
        <f t="shared" si="0"/>
        <v>0</v>
      </c>
      <c r="V36" s="373">
        <f t="shared" si="0"/>
        <v>0</v>
      </c>
      <c r="W36" s="447"/>
      <c r="X36" s="451"/>
      <c r="Y36" s="453"/>
    </row>
    <row r="37" spans="2:36" s="6" customFormat="1" ht="14.25" customHeight="1" thickBot="1" x14ac:dyDescent="0.3">
      <c r="B37" s="47"/>
      <c r="C37" s="2"/>
      <c r="D37" s="2"/>
      <c r="E37" s="5"/>
      <c r="F37" s="5"/>
      <c r="G37" s="5"/>
      <c r="H37" s="5"/>
      <c r="I37" s="5"/>
      <c r="J37" s="5"/>
      <c r="K37" s="5"/>
      <c r="L37" s="5"/>
      <c r="M37" s="3"/>
      <c r="N37" s="3"/>
      <c r="O37" s="7"/>
      <c r="P37" s="3"/>
      <c r="Q37" s="3"/>
      <c r="R37" s="3"/>
      <c r="S37" s="48"/>
      <c r="T37" s="48"/>
      <c r="U37" s="1"/>
      <c r="V37" s="5"/>
      <c r="W37" s="5"/>
      <c r="X37" s="5"/>
      <c r="Y37" s="7"/>
      <c r="Z37" s="5"/>
      <c r="AA37" s="1"/>
      <c r="AB37" s="5"/>
      <c r="AC37" s="5"/>
      <c r="AD37" s="5"/>
      <c r="AI37" s="461"/>
      <c r="AJ37" s="461"/>
    </row>
    <row r="38" spans="2:36" s="6" customFormat="1" ht="25.5" customHeight="1" thickBot="1" x14ac:dyDescent="0.3">
      <c r="B38" s="47"/>
      <c r="C38" s="529" t="s">
        <v>50</v>
      </c>
      <c r="D38" s="530"/>
      <c r="E38" s="530"/>
      <c r="F38" s="530"/>
      <c r="G38" s="531"/>
      <c r="H38" s="270">
        <f>C47+I44</f>
        <v>0</v>
      </c>
      <c r="I38" s="5"/>
      <c r="J38" s="5"/>
      <c r="K38" s="5"/>
      <c r="L38" s="5"/>
      <c r="M38" s="3"/>
      <c r="N38" s="3"/>
      <c r="O38" s="7"/>
      <c r="P38" s="5"/>
      <c r="Q38" s="5"/>
      <c r="R38" s="5"/>
      <c r="S38" s="5"/>
      <c r="T38" s="5"/>
      <c r="U38" s="5"/>
      <c r="V38" s="5"/>
      <c r="W38" s="5"/>
      <c r="X38" s="5"/>
      <c r="Y38" s="7"/>
      <c r="Z38" s="5"/>
      <c r="AA38" s="1"/>
      <c r="AB38" s="5"/>
      <c r="AC38" s="5"/>
      <c r="AD38" s="5"/>
      <c r="AI38" s="461"/>
      <c r="AJ38" s="461"/>
    </row>
    <row r="39" spans="2:36" s="11" customFormat="1" ht="57" customHeight="1" thickBot="1" x14ac:dyDescent="0.3">
      <c r="C39" s="573" t="s">
        <v>51</v>
      </c>
      <c r="D39" s="574"/>
      <c r="E39" s="574"/>
      <c r="F39" s="575"/>
      <c r="G39" s="502" t="s">
        <v>52</v>
      </c>
      <c r="H39" s="503"/>
      <c r="I39" s="504"/>
      <c r="S39" s="526" t="s">
        <v>46</v>
      </c>
      <c r="T39" s="527"/>
      <c r="U39" s="527"/>
      <c r="V39" s="527"/>
      <c r="W39" s="528"/>
      <c r="X39" s="1"/>
      <c r="Z39" s="473" t="s">
        <v>47</v>
      </c>
      <c r="AA39" s="474"/>
      <c r="AB39" s="474"/>
      <c r="AC39" s="475"/>
      <c r="AI39" s="423"/>
      <c r="AJ39" s="423"/>
    </row>
    <row r="40" spans="2:36" ht="18" customHeight="1" x14ac:dyDescent="0.25">
      <c r="C40" s="582"/>
      <c r="D40" s="583"/>
      <c r="E40" s="583"/>
      <c r="F40" s="584"/>
      <c r="G40" s="564" t="s">
        <v>43</v>
      </c>
      <c r="H40" s="565"/>
      <c r="I40" s="568"/>
      <c r="S40" s="476" t="s">
        <v>42</v>
      </c>
      <c r="T40" s="477"/>
      <c r="U40" s="477"/>
      <c r="V40" s="477"/>
      <c r="W40" s="364"/>
      <c r="Z40" s="478" t="s">
        <v>20</v>
      </c>
      <c r="AA40" s="479"/>
      <c r="AB40" s="480"/>
      <c r="AC40" s="484" t="s">
        <v>28</v>
      </c>
    </row>
    <row r="41" spans="2:36" ht="15.75" customHeight="1" x14ac:dyDescent="0.25">
      <c r="C41" s="582"/>
      <c r="D41" s="583"/>
      <c r="E41" s="583"/>
      <c r="F41" s="584"/>
      <c r="G41" s="566"/>
      <c r="H41" s="567"/>
      <c r="I41" s="568"/>
      <c r="S41" s="469" t="s">
        <v>12</v>
      </c>
      <c r="T41" s="470"/>
      <c r="U41" s="470"/>
      <c r="V41" s="470"/>
      <c r="W41" s="365"/>
      <c r="Z41" s="481"/>
      <c r="AA41" s="482"/>
      <c r="AB41" s="483"/>
      <c r="AC41" s="485"/>
    </row>
    <row r="42" spans="2:36" ht="18" customHeight="1" x14ac:dyDescent="0.25">
      <c r="C42" s="582"/>
      <c r="D42" s="583"/>
      <c r="E42" s="583"/>
      <c r="F42" s="584"/>
      <c r="G42" s="564" t="s">
        <v>49</v>
      </c>
      <c r="H42" s="565"/>
      <c r="I42" s="568"/>
      <c r="S42" s="469" t="s">
        <v>13</v>
      </c>
      <c r="T42" s="470"/>
      <c r="U42" s="470"/>
      <c r="V42" s="470"/>
      <c r="W42" s="366"/>
      <c r="Z42" s="466"/>
      <c r="AA42" s="467"/>
      <c r="AB42" s="468"/>
      <c r="AC42" s="58"/>
    </row>
    <row r="43" spans="2:36" ht="15.75" customHeight="1" x14ac:dyDescent="0.25">
      <c r="C43" s="582"/>
      <c r="D43" s="583"/>
      <c r="E43" s="583"/>
      <c r="F43" s="584"/>
      <c r="G43" s="566"/>
      <c r="H43" s="567"/>
      <c r="I43" s="568"/>
      <c r="S43" s="469" t="s">
        <v>14</v>
      </c>
      <c r="T43" s="470"/>
      <c r="U43" s="470"/>
      <c r="V43" s="470"/>
      <c r="W43" s="366"/>
      <c r="Z43" s="466"/>
      <c r="AA43" s="467"/>
      <c r="AB43" s="468"/>
      <c r="AC43" s="58"/>
    </row>
    <row r="44" spans="2:36" ht="14.25" customHeight="1" thickBot="1" x14ac:dyDescent="0.3">
      <c r="C44" s="582"/>
      <c r="D44" s="583"/>
      <c r="E44" s="583"/>
      <c r="F44" s="584"/>
      <c r="G44" s="267" t="s">
        <v>38</v>
      </c>
      <c r="H44" s="268"/>
      <c r="I44" s="50">
        <f>I40+I42</f>
        <v>0</v>
      </c>
      <c r="S44" s="471" t="s">
        <v>48</v>
      </c>
      <c r="T44" s="472"/>
      <c r="U44" s="472"/>
      <c r="V44" s="472"/>
      <c r="W44" s="367">
        <f>W40+W41+W42+W43</f>
        <v>0</v>
      </c>
      <c r="Z44" s="466"/>
      <c r="AA44" s="467"/>
      <c r="AB44" s="468"/>
      <c r="AC44" s="58"/>
    </row>
    <row r="45" spans="2:36" ht="14.25" customHeight="1" thickBot="1" x14ac:dyDescent="0.3">
      <c r="C45" s="582"/>
      <c r="D45" s="583"/>
      <c r="E45" s="583"/>
      <c r="F45" s="584"/>
      <c r="Z45" s="464" t="s">
        <v>38</v>
      </c>
      <c r="AA45" s="465"/>
      <c r="AB45" s="465"/>
      <c r="AC45" s="50">
        <f>SUM(AC42:AC44)</f>
        <v>0</v>
      </c>
    </row>
    <row r="46" spans="2:36" ht="14.25" customHeight="1" x14ac:dyDescent="0.25">
      <c r="C46" s="582"/>
      <c r="D46" s="583"/>
      <c r="E46" s="583"/>
      <c r="F46" s="584"/>
      <c r="G46" s="569" t="s">
        <v>32</v>
      </c>
      <c r="H46" s="585"/>
      <c r="I46" s="570"/>
      <c r="W46" s="6"/>
      <c r="X46" s="6"/>
    </row>
    <row r="47" spans="2:36" ht="14.25" customHeight="1" thickBot="1" x14ac:dyDescent="0.3">
      <c r="C47" s="576">
        <f>C40+C41+C42+C43+C44+C45+C46</f>
        <v>0</v>
      </c>
      <c r="D47" s="577"/>
      <c r="E47" s="577"/>
      <c r="F47" s="578"/>
      <c r="G47" s="579" t="s">
        <v>18</v>
      </c>
      <c r="H47" s="580"/>
      <c r="I47" s="581"/>
      <c r="W47" s="6"/>
      <c r="X47" s="6"/>
    </row>
    <row r="48" spans="2:36" ht="14.25" customHeight="1" thickBot="1" x14ac:dyDescent="0.3">
      <c r="G48" s="51" t="s">
        <v>16</v>
      </c>
      <c r="H48" s="269"/>
      <c r="W48" s="6"/>
      <c r="X48" s="6"/>
    </row>
    <row r="49" spans="7:24" ht="17.25" customHeight="1" thickBot="1" x14ac:dyDescent="0.3">
      <c r="G49" s="51" t="s">
        <v>213</v>
      </c>
      <c r="H49" s="59"/>
      <c r="W49" s="6"/>
      <c r="X49" s="6"/>
    </row>
    <row r="50" spans="7:24" ht="15" customHeight="1" x14ac:dyDescent="0.25">
      <c r="G50" s="569" t="s">
        <v>31</v>
      </c>
      <c r="H50" s="570"/>
      <c r="W50" s="6"/>
      <c r="X50" s="6"/>
    </row>
    <row r="51" spans="7:24" ht="15" customHeight="1" thickBot="1" x14ac:dyDescent="0.3">
      <c r="G51" s="571"/>
      <c r="H51" s="572"/>
      <c r="W51" s="6"/>
      <c r="X51" s="6"/>
    </row>
    <row r="52" spans="7:24" x14ac:dyDescent="0.25">
      <c r="G52" s="52" t="s">
        <v>11</v>
      </c>
      <c r="H52" s="52" t="s">
        <v>10</v>
      </c>
      <c r="W52" s="6"/>
      <c r="X52" s="6"/>
    </row>
    <row r="53" spans="7:24" ht="15.75" thickBot="1" x14ac:dyDescent="0.3">
      <c r="G53" s="53"/>
      <c r="H53" s="53"/>
      <c r="W53" s="6"/>
      <c r="X53" s="6"/>
    </row>
    <row r="54" spans="7:24" x14ac:dyDescent="0.25">
      <c r="G54" s="60"/>
      <c r="H54" s="63"/>
    </row>
    <row r="55" spans="7:24" x14ac:dyDescent="0.25">
      <c r="G55" s="61"/>
      <c r="H55" s="54"/>
    </row>
    <row r="56" spans="7:24" ht="15" customHeight="1" x14ac:dyDescent="0.25">
      <c r="G56" s="62"/>
      <c r="H56" s="55"/>
    </row>
    <row r="57" spans="7:24" x14ac:dyDescent="0.25">
      <c r="G57" s="61"/>
      <c r="H57" s="54"/>
    </row>
    <row r="58" spans="7:24" ht="15" customHeight="1" x14ac:dyDescent="0.25">
      <c r="G58" s="62"/>
      <c r="H58" s="55"/>
    </row>
    <row r="59" spans="7:24" x14ac:dyDescent="0.25">
      <c r="G59" s="61"/>
      <c r="H59" s="54"/>
    </row>
    <row r="60" spans="7:24" ht="15.75" customHeight="1" thickBot="1" x14ac:dyDescent="0.3">
      <c r="G60" s="62"/>
      <c r="H60" s="55"/>
    </row>
    <row r="61" spans="7:24" ht="26.25" customHeight="1" thickBot="1" x14ac:dyDescent="0.3">
      <c r="G61" s="4">
        <f>SUM(G54:G60)</f>
        <v>0</v>
      </c>
      <c r="H61" s="49">
        <f>SUM(H54:H60)</f>
        <v>0</v>
      </c>
    </row>
  </sheetData>
  <sheetProtection algorithmName="SHA-512" hashValue="EZH476GunRW4WBIJRr1GcMxH2pp0+Q5M/XumV+QqtyJKVFJ2xPX0NpO2JmUIr7eO8OmtZBuSdc9k2MaR7nwhrQ==" saltValue="AVURKX3AqSEaywlgsYdawA==" spinCount="100000" sheet="1" objects="1" scenarios="1"/>
  <mergeCells count="75">
    <mergeCell ref="C2:E3"/>
    <mergeCell ref="F2:F5"/>
    <mergeCell ref="C1:L1"/>
    <mergeCell ref="G2:J3"/>
    <mergeCell ref="K2:K5"/>
    <mergeCell ref="L2:L5"/>
    <mergeCell ref="I4:J4"/>
    <mergeCell ref="B4:B5"/>
    <mergeCell ref="C4:C5"/>
    <mergeCell ref="D4:D5"/>
    <mergeCell ref="E4:E5"/>
    <mergeCell ref="G4:H4"/>
    <mergeCell ref="C41:F41"/>
    <mergeCell ref="C39:F39"/>
    <mergeCell ref="C40:F40"/>
    <mergeCell ref="C38:G38"/>
    <mergeCell ref="G39:I39"/>
    <mergeCell ref="G40:H41"/>
    <mergeCell ref="I40:I41"/>
    <mergeCell ref="C47:F47"/>
    <mergeCell ref="C45:F45"/>
    <mergeCell ref="C46:F46"/>
    <mergeCell ref="C44:F44"/>
    <mergeCell ref="C42:F42"/>
    <mergeCell ref="C43:F43"/>
    <mergeCell ref="Z9:AA9"/>
    <mergeCell ref="Z10:AA10"/>
    <mergeCell ref="G46:I46"/>
    <mergeCell ref="G47:I47"/>
    <mergeCell ref="Z17:AB17"/>
    <mergeCell ref="Z18:AB18"/>
    <mergeCell ref="Z21:AC21"/>
    <mergeCell ref="Z22:AB22"/>
    <mergeCell ref="Z23:AB23"/>
    <mergeCell ref="Z24:AB24"/>
    <mergeCell ref="Z25:AB25"/>
    <mergeCell ref="Z26:AB26"/>
    <mergeCell ref="Z39:AC39"/>
    <mergeCell ref="Z40:AB41"/>
    <mergeCell ref="Z44:AB44"/>
    <mergeCell ref="Z45:AB45"/>
    <mergeCell ref="G50:H51"/>
    <mergeCell ref="G42:H43"/>
    <mergeCell ref="I42:I43"/>
    <mergeCell ref="S1:U1"/>
    <mergeCell ref="M2:R3"/>
    <mergeCell ref="S2:V3"/>
    <mergeCell ref="T4:T5"/>
    <mergeCell ref="U4:U5"/>
    <mergeCell ref="V4:V5"/>
    <mergeCell ref="S4:S5"/>
    <mergeCell ref="S39:W39"/>
    <mergeCell ref="S44:V44"/>
    <mergeCell ref="S40:V40"/>
    <mergeCell ref="Z5:AB6"/>
    <mergeCell ref="AD5:AG5"/>
    <mergeCell ref="AD6:AE6"/>
    <mergeCell ref="AF6:AG6"/>
    <mergeCell ref="Z7:AA7"/>
    <mergeCell ref="AE7:AE8"/>
    <mergeCell ref="AF7:AF8"/>
    <mergeCell ref="AG7:AG8"/>
    <mergeCell ref="Z8:AA8"/>
    <mergeCell ref="AD7:AD8"/>
    <mergeCell ref="AD10:AF10"/>
    <mergeCell ref="Z13:AC13"/>
    <mergeCell ref="Z14:AB14"/>
    <mergeCell ref="Z15:AB15"/>
    <mergeCell ref="Z16:AB16"/>
    <mergeCell ref="AC40:AC41"/>
    <mergeCell ref="S41:V41"/>
    <mergeCell ref="S42:V42"/>
    <mergeCell ref="Z42:AB42"/>
    <mergeCell ref="S43:V43"/>
    <mergeCell ref="Z43:AB43"/>
  </mergeCells>
  <pageMargins left="0.7" right="0.7" top="0.75" bottom="0.75" header="0.3" footer="0.3"/>
  <pageSetup paperSize="9" scale="64" fitToHeight="0" orientation="landscape"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D58BDFA3-0740-4150-9421-10AAD4311A62}">
          <x14:formula1>
            <xm:f>Llistes!$D$11:$D$19</xm:f>
          </x14:formula1>
          <xm:sqref>X6:X35</xm:sqref>
        </x14:dataValidation>
        <x14:dataValidation type="list" allowBlank="1" showInputMessage="1" showErrorMessage="1" xr:uid="{07D47B6F-85DB-4B98-9168-573177BF5B25}">
          <x14:formula1>
            <xm:f>'Usos Activitats Pròpies'!$G$1:$AA$1</xm:f>
          </x14:formula1>
          <xm:sqref>Y6:Y36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B1:AJ61"/>
  <sheetViews>
    <sheetView zoomScale="80" zoomScaleNormal="80" zoomScalePageLayoutView="85" workbookViewId="0">
      <selection activeCell="C6" sqref="C6"/>
    </sheetView>
  </sheetViews>
  <sheetFormatPr baseColWidth="10" defaultColWidth="7.5703125" defaultRowHeight="15" x14ac:dyDescent="0.25"/>
  <cols>
    <col min="1" max="1" width="1.7109375" style="1" customWidth="1"/>
    <col min="2" max="2" width="7.5703125" style="11"/>
    <col min="3" max="10" width="7.5703125" style="1"/>
    <col min="11" max="11" width="6.7109375" style="1" customWidth="1"/>
    <col min="12" max="12" width="6.140625" style="1" customWidth="1"/>
    <col min="13" max="22" width="7.5703125" style="1"/>
    <col min="23" max="23" width="9.5703125" style="1" customWidth="1"/>
    <col min="24" max="24" width="10.28515625" style="1" customWidth="1"/>
    <col min="25" max="25" width="12" style="1" customWidth="1"/>
    <col min="26" max="28" width="7.5703125" style="1"/>
    <col min="29" max="29" width="9.85546875" style="1" bestFit="1" customWidth="1"/>
    <col min="30" max="34" width="7.5703125" style="1"/>
    <col min="35" max="35" width="20.5703125" style="197" customWidth="1"/>
    <col min="36" max="36" width="22.28515625" style="197" customWidth="1"/>
    <col min="37" max="16384" width="7.5703125" style="1"/>
  </cols>
  <sheetData>
    <row r="1" spans="2:33" ht="26.25" customHeight="1" thickBot="1" x14ac:dyDescent="0.3">
      <c r="B1" s="12" t="str">
        <f>MensualSumatori!A1</f>
        <v>Gener</v>
      </c>
      <c r="C1" s="532" t="s">
        <v>45</v>
      </c>
      <c r="D1" s="533"/>
      <c r="E1" s="533"/>
      <c r="F1" s="533"/>
      <c r="G1" s="533"/>
      <c r="H1" s="533"/>
      <c r="I1" s="533"/>
      <c r="J1" s="533"/>
      <c r="K1" s="533"/>
      <c r="L1" s="534"/>
      <c r="S1" s="505" t="s">
        <v>190</v>
      </c>
      <c r="T1" s="506"/>
      <c r="U1" s="507"/>
      <c r="V1" s="279"/>
    </row>
    <row r="2" spans="2:33" ht="14.25" customHeight="1" x14ac:dyDescent="0.25">
      <c r="B2" s="12">
        <v>3</v>
      </c>
      <c r="C2" s="535" t="s">
        <v>1</v>
      </c>
      <c r="D2" s="536"/>
      <c r="E2" s="536"/>
      <c r="F2" s="592" t="s">
        <v>2</v>
      </c>
      <c r="G2" s="535" t="s">
        <v>24</v>
      </c>
      <c r="H2" s="536"/>
      <c r="I2" s="536"/>
      <c r="J2" s="537"/>
      <c r="K2" s="541" t="s">
        <v>169</v>
      </c>
      <c r="L2" s="541" t="s">
        <v>170</v>
      </c>
      <c r="M2" s="508" t="s">
        <v>0</v>
      </c>
      <c r="N2" s="509"/>
      <c r="O2" s="509"/>
      <c r="P2" s="509"/>
      <c r="Q2" s="509"/>
      <c r="R2" s="510"/>
      <c r="S2" s="514" t="s">
        <v>29</v>
      </c>
      <c r="T2" s="515"/>
      <c r="U2" s="515"/>
      <c r="V2" s="516"/>
      <c r="W2" s="274"/>
      <c r="X2" s="274"/>
    </row>
    <row r="3" spans="2:33" ht="14.25" customHeight="1" thickBot="1" x14ac:dyDescent="0.3">
      <c r="C3" s="538"/>
      <c r="D3" s="539"/>
      <c r="E3" s="539"/>
      <c r="F3" s="593"/>
      <c r="G3" s="538"/>
      <c r="H3" s="539"/>
      <c r="I3" s="539"/>
      <c r="J3" s="540"/>
      <c r="K3" s="542"/>
      <c r="L3" s="542"/>
      <c r="M3" s="511"/>
      <c r="N3" s="512"/>
      <c r="O3" s="512"/>
      <c r="P3" s="512"/>
      <c r="Q3" s="512"/>
      <c r="R3" s="513"/>
      <c r="S3" s="517"/>
      <c r="T3" s="518"/>
      <c r="U3" s="518"/>
      <c r="V3" s="519"/>
      <c r="W3" s="274"/>
      <c r="X3" s="274"/>
    </row>
    <row r="4" spans="2:33" ht="30.75" customHeight="1" thickBot="1" x14ac:dyDescent="0.3">
      <c r="B4" s="586" t="s">
        <v>17</v>
      </c>
      <c r="C4" s="588" t="s">
        <v>3</v>
      </c>
      <c r="D4" s="588" t="s">
        <v>4</v>
      </c>
      <c r="E4" s="590" t="s">
        <v>5</v>
      </c>
      <c r="F4" s="593"/>
      <c r="G4" s="544" t="s">
        <v>25</v>
      </c>
      <c r="H4" s="545"/>
      <c r="I4" s="544" t="s">
        <v>5</v>
      </c>
      <c r="J4" s="545"/>
      <c r="K4" s="542"/>
      <c r="L4" s="542"/>
      <c r="M4" s="44" t="s">
        <v>186</v>
      </c>
      <c r="N4" s="44" t="s">
        <v>187</v>
      </c>
      <c r="O4" s="45" t="s">
        <v>22</v>
      </c>
      <c r="P4" s="46" t="s">
        <v>23</v>
      </c>
      <c r="Q4" s="45" t="s">
        <v>188</v>
      </c>
      <c r="R4" s="46" t="s">
        <v>189</v>
      </c>
      <c r="S4" s="524" t="s">
        <v>6</v>
      </c>
      <c r="T4" s="520" t="s">
        <v>7</v>
      </c>
      <c r="U4" s="520" t="s">
        <v>8</v>
      </c>
      <c r="V4" s="522" t="s">
        <v>9</v>
      </c>
      <c r="W4" s="274"/>
      <c r="X4" s="274"/>
    </row>
    <row r="5" spans="2:33" ht="36.75" customHeight="1" thickBot="1" x14ac:dyDescent="0.3">
      <c r="B5" s="587"/>
      <c r="C5" s="589"/>
      <c r="D5" s="589"/>
      <c r="E5" s="591"/>
      <c r="F5" s="594"/>
      <c r="G5" s="265" t="s">
        <v>21</v>
      </c>
      <c r="H5" s="272" t="s">
        <v>26</v>
      </c>
      <c r="I5" s="266" t="s">
        <v>21</v>
      </c>
      <c r="J5" s="271" t="s">
        <v>26</v>
      </c>
      <c r="K5" s="543"/>
      <c r="L5" s="543"/>
      <c r="M5" s="20" t="s">
        <v>15</v>
      </c>
      <c r="N5" s="164" t="s">
        <v>15</v>
      </c>
      <c r="O5" s="21" t="s">
        <v>15</v>
      </c>
      <c r="P5" s="21" t="s">
        <v>15</v>
      </c>
      <c r="Q5" s="21" t="s">
        <v>15</v>
      </c>
      <c r="R5" s="21" t="s">
        <v>15</v>
      </c>
      <c r="S5" s="525"/>
      <c r="T5" s="521"/>
      <c r="U5" s="521"/>
      <c r="V5" s="523"/>
      <c r="W5" s="278" t="s">
        <v>225</v>
      </c>
      <c r="X5" s="462" t="s">
        <v>222</v>
      </c>
      <c r="Y5" s="463" t="s">
        <v>250</v>
      </c>
      <c r="Z5" s="515" t="s">
        <v>44</v>
      </c>
      <c r="AA5" s="515"/>
      <c r="AB5" s="516"/>
      <c r="AD5" s="557" t="s">
        <v>184</v>
      </c>
      <c r="AE5" s="558"/>
      <c r="AF5" s="558"/>
      <c r="AG5" s="559"/>
    </row>
    <row r="6" spans="2:33" ht="14.25" customHeight="1" thickBot="1" x14ac:dyDescent="0.3">
      <c r="B6" s="188">
        <v>1</v>
      </c>
      <c r="C6" s="179"/>
      <c r="D6" s="180"/>
      <c r="E6" s="165"/>
      <c r="F6" s="416"/>
      <c r="G6" s="412"/>
      <c r="H6" s="166"/>
      <c r="I6" s="166"/>
      <c r="J6" s="166"/>
      <c r="K6" s="167"/>
      <c r="L6" s="170"/>
      <c r="M6" s="167"/>
      <c r="N6" s="168"/>
      <c r="O6" s="168"/>
      <c r="P6" s="168"/>
      <c r="Q6" s="168"/>
      <c r="R6" s="170"/>
      <c r="S6" s="181"/>
      <c r="T6" s="168"/>
      <c r="U6" s="169"/>
      <c r="V6" s="169"/>
      <c r="W6" s="446"/>
      <c r="X6" s="448"/>
      <c r="Y6" s="452"/>
      <c r="Z6" s="555"/>
      <c r="AA6" s="555"/>
      <c r="AB6" s="556"/>
      <c r="AD6" s="544" t="s">
        <v>25</v>
      </c>
      <c r="AE6" s="545"/>
      <c r="AF6" s="544" t="s">
        <v>5</v>
      </c>
      <c r="AG6" s="545"/>
    </row>
    <row r="7" spans="2:33" ht="14.25" customHeight="1" x14ac:dyDescent="0.25">
      <c r="B7" s="189">
        <v>2</v>
      </c>
      <c r="C7" s="182"/>
      <c r="D7" s="174"/>
      <c r="E7" s="171"/>
      <c r="F7" s="417"/>
      <c r="G7" s="413"/>
      <c r="H7" s="173"/>
      <c r="I7" s="173"/>
      <c r="J7" s="173"/>
      <c r="K7" s="172"/>
      <c r="L7" s="173"/>
      <c r="M7" s="172"/>
      <c r="N7" s="174"/>
      <c r="O7" s="174"/>
      <c r="P7" s="174"/>
      <c r="Q7" s="174"/>
      <c r="R7" s="173"/>
      <c r="S7" s="182"/>
      <c r="T7" s="174"/>
      <c r="U7" s="171"/>
      <c r="V7" s="171"/>
      <c r="W7" s="417"/>
      <c r="X7" s="449"/>
      <c r="Y7" s="454"/>
      <c r="Z7" s="486" t="s">
        <v>6</v>
      </c>
      <c r="AA7" s="487"/>
      <c r="AB7" s="56"/>
      <c r="AD7" s="493" t="s">
        <v>21</v>
      </c>
      <c r="AE7" s="560" t="s">
        <v>26</v>
      </c>
      <c r="AF7" s="493" t="s">
        <v>21</v>
      </c>
      <c r="AG7" s="560" t="s">
        <v>26</v>
      </c>
    </row>
    <row r="8" spans="2:33" ht="14.25" customHeight="1" thickBot="1" x14ac:dyDescent="0.3">
      <c r="B8" s="190">
        <v>3</v>
      </c>
      <c r="C8" s="183"/>
      <c r="D8" s="178"/>
      <c r="E8" s="175"/>
      <c r="F8" s="418"/>
      <c r="G8" s="414"/>
      <c r="H8" s="177"/>
      <c r="I8" s="177"/>
      <c r="J8" s="177"/>
      <c r="K8" s="176"/>
      <c r="L8" s="177"/>
      <c r="M8" s="176"/>
      <c r="N8" s="178"/>
      <c r="O8" s="178"/>
      <c r="P8" s="178"/>
      <c r="Q8" s="178"/>
      <c r="R8" s="177"/>
      <c r="S8" s="183"/>
      <c r="T8" s="178"/>
      <c r="U8" s="175"/>
      <c r="V8" s="175"/>
      <c r="W8" s="418"/>
      <c r="X8" s="450"/>
      <c r="Y8" s="452"/>
      <c r="Z8" s="562" t="s">
        <v>7</v>
      </c>
      <c r="AA8" s="563"/>
      <c r="AB8" s="56"/>
      <c r="AD8" s="494"/>
      <c r="AE8" s="561"/>
      <c r="AF8" s="494"/>
      <c r="AG8" s="561"/>
    </row>
    <row r="9" spans="2:33" ht="14.25" customHeight="1" thickBot="1" x14ac:dyDescent="0.3">
      <c r="B9" s="189">
        <v>4</v>
      </c>
      <c r="C9" s="182"/>
      <c r="D9" s="174"/>
      <c r="E9" s="171"/>
      <c r="F9" s="417"/>
      <c r="G9" s="413"/>
      <c r="H9" s="173"/>
      <c r="I9" s="173"/>
      <c r="J9" s="173"/>
      <c r="K9" s="172"/>
      <c r="L9" s="173"/>
      <c r="M9" s="172"/>
      <c r="N9" s="174"/>
      <c r="O9" s="174"/>
      <c r="P9" s="174"/>
      <c r="Q9" s="174"/>
      <c r="R9" s="173"/>
      <c r="S9" s="182"/>
      <c r="T9" s="174"/>
      <c r="U9" s="171"/>
      <c r="V9" s="171"/>
      <c r="W9" s="417"/>
      <c r="X9" s="449"/>
      <c r="Y9" s="454"/>
      <c r="Z9" s="486" t="s">
        <v>8</v>
      </c>
      <c r="AA9" s="487"/>
      <c r="AB9" s="56"/>
      <c r="AD9" s="273">
        <f>COUNTIFS(G6:G35,"&gt;4")</f>
        <v>0</v>
      </c>
      <c r="AE9" s="273">
        <f>COUNTIFS(H6:H35,"&gt;4")</f>
        <v>0</v>
      </c>
      <c r="AF9" s="273">
        <f>COUNTIFS(I6:I35,"&gt;4")</f>
        <v>0</v>
      </c>
      <c r="AG9" s="273">
        <f>COUNTIFS(J6:J35,"&gt;4")</f>
        <v>0</v>
      </c>
    </row>
    <row r="10" spans="2:33" ht="14.25" customHeight="1" thickBot="1" x14ac:dyDescent="0.3">
      <c r="B10" s="190">
        <v>5</v>
      </c>
      <c r="C10" s="183"/>
      <c r="D10" s="178"/>
      <c r="E10" s="175"/>
      <c r="F10" s="418"/>
      <c r="G10" s="414"/>
      <c r="H10" s="177"/>
      <c r="I10" s="177"/>
      <c r="J10" s="177"/>
      <c r="K10" s="176"/>
      <c r="L10" s="177"/>
      <c r="M10" s="176"/>
      <c r="N10" s="178"/>
      <c r="O10" s="178"/>
      <c r="P10" s="178"/>
      <c r="Q10" s="178"/>
      <c r="R10" s="177"/>
      <c r="S10" s="183"/>
      <c r="T10" s="178"/>
      <c r="U10" s="175"/>
      <c r="V10" s="175"/>
      <c r="W10" s="418"/>
      <c r="X10" s="450"/>
      <c r="Y10" s="452"/>
      <c r="Z10" s="488" t="s">
        <v>9</v>
      </c>
      <c r="AA10" s="489"/>
      <c r="AB10" s="57"/>
      <c r="AD10" s="490" t="s">
        <v>185</v>
      </c>
      <c r="AE10" s="491"/>
      <c r="AF10" s="492"/>
      <c r="AG10" s="273">
        <f>AD9+AE9+AF9+AG9</f>
        <v>0</v>
      </c>
    </row>
    <row r="11" spans="2:33" ht="14.25" customHeight="1" x14ac:dyDescent="0.25">
      <c r="B11" s="189">
        <v>6</v>
      </c>
      <c r="C11" s="182"/>
      <c r="D11" s="174"/>
      <c r="E11" s="171"/>
      <c r="F11" s="417"/>
      <c r="G11" s="413"/>
      <c r="H11" s="173"/>
      <c r="I11" s="173"/>
      <c r="J11" s="173"/>
      <c r="K11" s="172"/>
      <c r="L11" s="173"/>
      <c r="M11" s="172"/>
      <c r="N11" s="174"/>
      <c r="O11" s="174"/>
      <c r="P11" s="174"/>
      <c r="Q11" s="174"/>
      <c r="R11" s="173"/>
      <c r="S11" s="182"/>
      <c r="T11" s="174"/>
      <c r="U11" s="171"/>
      <c r="V11" s="171"/>
      <c r="W11" s="417"/>
      <c r="X11" s="449"/>
      <c r="Y11" s="454"/>
    </row>
    <row r="12" spans="2:33" ht="14.25" customHeight="1" thickBot="1" x14ac:dyDescent="0.3">
      <c r="B12" s="190">
        <v>7</v>
      </c>
      <c r="C12" s="183"/>
      <c r="D12" s="178"/>
      <c r="E12" s="175"/>
      <c r="F12" s="418"/>
      <c r="G12" s="414"/>
      <c r="H12" s="177"/>
      <c r="I12" s="177"/>
      <c r="J12" s="177"/>
      <c r="K12" s="176"/>
      <c r="L12" s="177"/>
      <c r="M12" s="176"/>
      <c r="N12" s="178"/>
      <c r="O12" s="178"/>
      <c r="P12" s="178"/>
      <c r="Q12" s="178"/>
      <c r="R12" s="177"/>
      <c r="S12" s="183"/>
      <c r="T12" s="178"/>
      <c r="U12" s="175"/>
      <c r="V12" s="175"/>
      <c r="W12" s="418"/>
      <c r="X12" s="450"/>
      <c r="Y12" s="452"/>
    </row>
    <row r="13" spans="2:33" ht="14.25" customHeight="1" x14ac:dyDescent="0.25">
      <c r="B13" s="189">
        <v>8</v>
      </c>
      <c r="C13" s="182"/>
      <c r="D13" s="174"/>
      <c r="E13" s="171"/>
      <c r="F13" s="417"/>
      <c r="G13" s="413"/>
      <c r="H13" s="173"/>
      <c r="I13" s="173"/>
      <c r="J13" s="173"/>
      <c r="K13" s="172"/>
      <c r="L13" s="173"/>
      <c r="M13" s="172"/>
      <c r="N13" s="174"/>
      <c r="O13" s="174"/>
      <c r="P13" s="174"/>
      <c r="Q13" s="174"/>
      <c r="R13" s="173"/>
      <c r="S13" s="182"/>
      <c r="T13" s="174"/>
      <c r="U13" s="171"/>
      <c r="V13" s="171"/>
      <c r="W13" s="417"/>
      <c r="X13" s="449"/>
      <c r="Y13" s="454"/>
      <c r="Z13" s="549" t="s">
        <v>128</v>
      </c>
      <c r="AA13" s="550"/>
      <c r="AB13" s="550"/>
      <c r="AC13" s="551"/>
    </row>
    <row r="14" spans="2:33" ht="14.25" customHeight="1" x14ac:dyDescent="0.25">
      <c r="B14" s="190">
        <v>9</v>
      </c>
      <c r="C14" s="183"/>
      <c r="D14" s="178"/>
      <c r="E14" s="175"/>
      <c r="F14" s="418"/>
      <c r="G14" s="414"/>
      <c r="H14" s="177"/>
      <c r="I14" s="177"/>
      <c r="J14" s="177"/>
      <c r="K14" s="176"/>
      <c r="L14" s="177"/>
      <c r="M14" s="176"/>
      <c r="N14" s="178"/>
      <c r="O14" s="178"/>
      <c r="P14" s="178"/>
      <c r="Q14" s="178"/>
      <c r="R14" s="177"/>
      <c r="S14" s="183"/>
      <c r="T14" s="178"/>
      <c r="U14" s="175"/>
      <c r="V14" s="175"/>
      <c r="W14" s="418"/>
      <c r="X14" s="450"/>
      <c r="Y14" s="452"/>
      <c r="Z14" s="552" t="s">
        <v>129</v>
      </c>
      <c r="AA14" s="553"/>
      <c r="AB14" s="553"/>
      <c r="AC14" s="163">
        <f>C36+D36+E36+F36+G36+H36+I36+J36</f>
        <v>0</v>
      </c>
    </row>
    <row r="15" spans="2:33" ht="14.25" customHeight="1" x14ac:dyDescent="0.25">
      <c r="B15" s="189">
        <v>10</v>
      </c>
      <c r="C15" s="182"/>
      <c r="D15" s="174"/>
      <c r="E15" s="171"/>
      <c r="F15" s="417"/>
      <c r="G15" s="413"/>
      <c r="H15" s="173"/>
      <c r="I15" s="173"/>
      <c r="J15" s="173"/>
      <c r="K15" s="172"/>
      <c r="L15" s="173"/>
      <c r="M15" s="172"/>
      <c r="N15" s="174"/>
      <c r="O15" s="174"/>
      <c r="P15" s="174"/>
      <c r="Q15" s="174"/>
      <c r="R15" s="173"/>
      <c r="S15" s="182"/>
      <c r="T15" s="174"/>
      <c r="U15" s="171"/>
      <c r="V15" s="171"/>
      <c r="W15" s="417"/>
      <c r="X15" s="449"/>
      <c r="Y15" s="454"/>
      <c r="Z15" s="552" t="s">
        <v>130</v>
      </c>
      <c r="AA15" s="553"/>
      <c r="AB15" s="553"/>
      <c r="AC15" s="163">
        <f>H38</f>
        <v>0</v>
      </c>
    </row>
    <row r="16" spans="2:33" ht="14.25" customHeight="1" x14ac:dyDescent="0.25">
      <c r="B16" s="190">
        <v>11</v>
      </c>
      <c r="C16" s="183"/>
      <c r="D16" s="178"/>
      <c r="E16" s="175"/>
      <c r="F16" s="418"/>
      <c r="G16" s="414"/>
      <c r="H16" s="177"/>
      <c r="I16" s="177"/>
      <c r="J16" s="177"/>
      <c r="K16" s="176"/>
      <c r="L16" s="177"/>
      <c r="M16" s="176"/>
      <c r="N16" s="178"/>
      <c r="O16" s="178"/>
      <c r="P16" s="178"/>
      <c r="Q16" s="178"/>
      <c r="R16" s="177"/>
      <c r="S16" s="183"/>
      <c r="T16" s="178"/>
      <c r="U16" s="175"/>
      <c r="V16" s="175"/>
      <c r="W16" s="418"/>
      <c r="X16" s="450"/>
      <c r="Y16" s="452"/>
      <c r="Z16" s="552" t="s">
        <v>99</v>
      </c>
      <c r="AA16" s="553"/>
      <c r="AB16" s="553"/>
      <c r="AC16" s="163">
        <f>W44</f>
        <v>0</v>
      </c>
    </row>
    <row r="17" spans="2:29" ht="14.25" customHeight="1" x14ac:dyDescent="0.25">
      <c r="B17" s="189">
        <v>12</v>
      </c>
      <c r="C17" s="182"/>
      <c r="D17" s="174"/>
      <c r="E17" s="171"/>
      <c r="F17" s="417"/>
      <c r="G17" s="413"/>
      <c r="H17" s="173"/>
      <c r="I17" s="173"/>
      <c r="J17" s="173"/>
      <c r="K17" s="172"/>
      <c r="L17" s="173"/>
      <c r="M17" s="172"/>
      <c r="N17" s="174"/>
      <c r="O17" s="174"/>
      <c r="P17" s="174"/>
      <c r="Q17" s="174"/>
      <c r="R17" s="173"/>
      <c r="S17" s="182"/>
      <c r="T17" s="174"/>
      <c r="U17" s="171"/>
      <c r="V17" s="171"/>
      <c r="W17" s="417"/>
      <c r="X17" s="449"/>
      <c r="Y17" s="454"/>
      <c r="Z17" s="554" t="s">
        <v>192</v>
      </c>
      <c r="AA17" s="554"/>
      <c r="AB17" s="552"/>
      <c r="AC17" s="163">
        <f>AC45</f>
        <v>0</v>
      </c>
    </row>
    <row r="18" spans="2:29" ht="14.25" customHeight="1" thickBot="1" x14ac:dyDescent="0.3">
      <c r="B18" s="190">
        <v>13</v>
      </c>
      <c r="C18" s="183"/>
      <c r="D18" s="178"/>
      <c r="E18" s="175"/>
      <c r="F18" s="418"/>
      <c r="G18" s="414"/>
      <c r="H18" s="177"/>
      <c r="I18" s="177"/>
      <c r="J18" s="177"/>
      <c r="K18" s="176"/>
      <c r="L18" s="177"/>
      <c r="M18" s="176"/>
      <c r="N18" s="178"/>
      <c r="O18" s="178"/>
      <c r="P18" s="178"/>
      <c r="Q18" s="178"/>
      <c r="R18" s="177"/>
      <c r="S18" s="183"/>
      <c r="T18" s="178"/>
      <c r="U18" s="175"/>
      <c r="V18" s="175"/>
      <c r="W18" s="418"/>
      <c r="X18" s="450"/>
      <c r="Y18" s="452"/>
      <c r="Z18" s="497" t="s">
        <v>48</v>
      </c>
      <c r="AA18" s="498"/>
      <c r="AB18" s="498"/>
      <c r="AC18" s="162">
        <f>AC14+AC15+AC16+AC17</f>
        <v>0</v>
      </c>
    </row>
    <row r="19" spans="2:29" ht="14.25" customHeight="1" x14ac:dyDescent="0.25">
      <c r="B19" s="189">
        <v>14</v>
      </c>
      <c r="C19" s="182"/>
      <c r="D19" s="174"/>
      <c r="E19" s="171"/>
      <c r="F19" s="417"/>
      <c r="G19" s="413"/>
      <c r="H19" s="173"/>
      <c r="I19" s="173"/>
      <c r="J19" s="173"/>
      <c r="K19" s="172"/>
      <c r="L19" s="173"/>
      <c r="M19" s="172"/>
      <c r="N19" s="174"/>
      <c r="O19" s="174"/>
      <c r="P19" s="174"/>
      <c r="Q19" s="174"/>
      <c r="R19" s="173"/>
      <c r="S19" s="182"/>
      <c r="T19" s="174"/>
      <c r="U19" s="171"/>
      <c r="V19" s="171"/>
      <c r="W19" s="417"/>
      <c r="X19" s="449"/>
      <c r="Y19" s="454"/>
    </row>
    <row r="20" spans="2:29" ht="14.25" customHeight="1" thickBot="1" x14ac:dyDescent="0.3">
      <c r="B20" s="190">
        <v>15</v>
      </c>
      <c r="C20" s="183"/>
      <c r="D20" s="178"/>
      <c r="E20" s="175"/>
      <c r="F20" s="418"/>
      <c r="G20" s="414"/>
      <c r="H20" s="177"/>
      <c r="I20" s="177"/>
      <c r="J20" s="177"/>
      <c r="K20" s="176"/>
      <c r="L20" s="177"/>
      <c r="M20" s="176"/>
      <c r="N20" s="178"/>
      <c r="O20" s="178"/>
      <c r="P20" s="178"/>
      <c r="Q20" s="178"/>
      <c r="R20" s="177"/>
      <c r="S20" s="183"/>
      <c r="T20" s="178"/>
      <c r="U20" s="175"/>
      <c r="V20" s="175"/>
      <c r="W20" s="418"/>
      <c r="X20" s="450"/>
      <c r="Y20" s="452"/>
    </row>
    <row r="21" spans="2:29" ht="14.25" customHeight="1" x14ac:dyDescent="0.25">
      <c r="B21" s="189">
        <v>16</v>
      </c>
      <c r="C21" s="182"/>
      <c r="D21" s="174"/>
      <c r="E21" s="171"/>
      <c r="F21" s="417"/>
      <c r="G21" s="413"/>
      <c r="H21" s="173"/>
      <c r="I21" s="173"/>
      <c r="J21" s="173"/>
      <c r="K21" s="172"/>
      <c r="L21" s="173"/>
      <c r="M21" s="172"/>
      <c r="N21" s="174"/>
      <c r="O21" s="174"/>
      <c r="P21" s="174"/>
      <c r="Q21" s="174"/>
      <c r="R21" s="173"/>
      <c r="S21" s="182"/>
      <c r="T21" s="174"/>
      <c r="U21" s="171"/>
      <c r="V21" s="171"/>
      <c r="W21" s="417"/>
      <c r="X21" s="449"/>
      <c r="Y21" s="454"/>
      <c r="Z21" s="499" t="s">
        <v>131</v>
      </c>
      <c r="AA21" s="500"/>
      <c r="AB21" s="500"/>
      <c r="AC21" s="501"/>
    </row>
    <row r="22" spans="2:29" ht="14.25" customHeight="1" x14ac:dyDescent="0.25">
      <c r="B22" s="190">
        <v>17</v>
      </c>
      <c r="C22" s="183"/>
      <c r="D22" s="178"/>
      <c r="E22" s="175"/>
      <c r="F22" s="418"/>
      <c r="G22" s="414"/>
      <c r="H22" s="177"/>
      <c r="I22" s="177"/>
      <c r="J22" s="177"/>
      <c r="K22" s="176"/>
      <c r="L22" s="177"/>
      <c r="M22" s="176"/>
      <c r="N22" s="178"/>
      <c r="O22" s="178"/>
      <c r="P22" s="178"/>
      <c r="Q22" s="178"/>
      <c r="R22" s="177"/>
      <c r="S22" s="183"/>
      <c r="T22" s="178"/>
      <c r="U22" s="175"/>
      <c r="V22" s="175"/>
      <c r="W22" s="418"/>
      <c r="X22" s="450"/>
      <c r="Y22" s="452"/>
      <c r="Z22" s="495" t="s">
        <v>133</v>
      </c>
      <c r="AA22" s="496"/>
      <c r="AB22" s="496"/>
      <c r="AC22" s="163">
        <f>M36+N36+O36+P36+Q36+R36</f>
        <v>0</v>
      </c>
    </row>
    <row r="23" spans="2:29" ht="14.25" customHeight="1" x14ac:dyDescent="0.25">
      <c r="B23" s="189">
        <v>18</v>
      </c>
      <c r="C23" s="182"/>
      <c r="D23" s="174"/>
      <c r="E23" s="171"/>
      <c r="F23" s="417"/>
      <c r="G23" s="413"/>
      <c r="H23" s="173"/>
      <c r="I23" s="173"/>
      <c r="J23" s="173"/>
      <c r="K23" s="172"/>
      <c r="L23" s="173"/>
      <c r="M23" s="172"/>
      <c r="N23" s="174"/>
      <c r="O23" s="174"/>
      <c r="P23" s="174"/>
      <c r="Q23" s="174"/>
      <c r="R23" s="173"/>
      <c r="S23" s="182"/>
      <c r="T23" s="174"/>
      <c r="U23" s="171"/>
      <c r="V23" s="171"/>
      <c r="W23" s="417"/>
      <c r="X23" s="449"/>
      <c r="Y23" s="454"/>
      <c r="Z23" s="495" t="s">
        <v>132</v>
      </c>
      <c r="AA23" s="496"/>
      <c r="AB23" s="496"/>
      <c r="AC23" s="163">
        <f>S36+T36+U36+V36</f>
        <v>0</v>
      </c>
    </row>
    <row r="24" spans="2:29" ht="14.25" customHeight="1" x14ac:dyDescent="0.25">
      <c r="B24" s="190">
        <v>19</v>
      </c>
      <c r="C24" s="183"/>
      <c r="D24" s="178"/>
      <c r="E24" s="175"/>
      <c r="F24" s="418"/>
      <c r="G24" s="414"/>
      <c r="H24" s="177"/>
      <c r="I24" s="177"/>
      <c r="J24" s="177"/>
      <c r="K24" s="176"/>
      <c r="L24" s="177"/>
      <c r="M24" s="176"/>
      <c r="N24" s="178"/>
      <c r="O24" s="178"/>
      <c r="P24" s="178"/>
      <c r="Q24" s="178"/>
      <c r="R24" s="177"/>
      <c r="S24" s="183"/>
      <c r="T24" s="178"/>
      <c r="U24" s="175"/>
      <c r="V24" s="175"/>
      <c r="W24" s="418"/>
      <c r="X24" s="450"/>
      <c r="Y24" s="452"/>
      <c r="Z24" s="546" t="s">
        <v>134</v>
      </c>
      <c r="AA24" s="546"/>
      <c r="AB24" s="495"/>
      <c r="AC24" s="163">
        <f>G61+H61</f>
        <v>0</v>
      </c>
    </row>
    <row r="25" spans="2:29" ht="14.25" customHeight="1" x14ac:dyDescent="0.25">
      <c r="B25" s="189">
        <v>20</v>
      </c>
      <c r="C25" s="182"/>
      <c r="D25" s="174"/>
      <c r="E25" s="171"/>
      <c r="F25" s="417"/>
      <c r="G25" s="413"/>
      <c r="H25" s="173"/>
      <c r="I25" s="173"/>
      <c r="J25" s="173"/>
      <c r="K25" s="172"/>
      <c r="L25" s="173"/>
      <c r="M25" s="172"/>
      <c r="N25" s="174"/>
      <c r="O25" s="174"/>
      <c r="P25" s="174"/>
      <c r="Q25" s="174"/>
      <c r="R25" s="173"/>
      <c r="S25" s="182"/>
      <c r="T25" s="174"/>
      <c r="U25" s="171"/>
      <c r="V25" s="171"/>
      <c r="W25" s="417"/>
      <c r="X25" s="449"/>
      <c r="Y25" s="454"/>
      <c r="Z25" s="546" t="s">
        <v>135</v>
      </c>
      <c r="AA25" s="546"/>
      <c r="AB25" s="495"/>
      <c r="AC25" s="163">
        <f>W44</f>
        <v>0</v>
      </c>
    </row>
    <row r="26" spans="2:29" ht="14.25" customHeight="1" thickBot="1" x14ac:dyDescent="0.3">
      <c r="B26" s="190">
        <v>21</v>
      </c>
      <c r="C26" s="183"/>
      <c r="D26" s="178"/>
      <c r="E26" s="175"/>
      <c r="F26" s="418"/>
      <c r="G26" s="414"/>
      <c r="H26" s="177"/>
      <c r="I26" s="177"/>
      <c r="J26" s="177"/>
      <c r="K26" s="176"/>
      <c r="L26" s="177"/>
      <c r="M26" s="176"/>
      <c r="N26" s="178"/>
      <c r="O26" s="178"/>
      <c r="P26" s="178"/>
      <c r="Q26" s="178"/>
      <c r="R26" s="177"/>
      <c r="S26" s="183"/>
      <c r="T26" s="178"/>
      <c r="U26" s="175"/>
      <c r="V26" s="175"/>
      <c r="W26" s="418"/>
      <c r="X26" s="450"/>
      <c r="Y26" s="452"/>
      <c r="Z26" s="547" t="s">
        <v>48</v>
      </c>
      <c r="AA26" s="548"/>
      <c r="AB26" s="548"/>
      <c r="AC26" s="162">
        <f>AC22+AC23+AC24+AC25</f>
        <v>0</v>
      </c>
    </row>
    <row r="27" spans="2:29" ht="14.25" customHeight="1" x14ac:dyDescent="0.25">
      <c r="B27" s="189">
        <v>22</v>
      </c>
      <c r="C27" s="182"/>
      <c r="D27" s="174"/>
      <c r="E27" s="171"/>
      <c r="F27" s="417"/>
      <c r="G27" s="413"/>
      <c r="H27" s="173"/>
      <c r="I27" s="173"/>
      <c r="J27" s="173"/>
      <c r="K27" s="172"/>
      <c r="L27" s="173"/>
      <c r="M27" s="172"/>
      <c r="N27" s="174"/>
      <c r="O27" s="174"/>
      <c r="P27" s="174"/>
      <c r="Q27" s="174"/>
      <c r="R27" s="173"/>
      <c r="S27" s="182"/>
      <c r="T27" s="174"/>
      <c r="U27" s="171"/>
      <c r="V27" s="171"/>
      <c r="W27" s="417"/>
      <c r="X27" s="449"/>
      <c r="Y27" s="454"/>
    </row>
    <row r="28" spans="2:29" ht="14.25" customHeight="1" x14ac:dyDescent="0.25">
      <c r="B28" s="190">
        <v>23</v>
      </c>
      <c r="C28" s="183"/>
      <c r="D28" s="178"/>
      <c r="E28" s="175"/>
      <c r="F28" s="418"/>
      <c r="G28" s="414"/>
      <c r="H28" s="177"/>
      <c r="I28" s="177"/>
      <c r="J28" s="177"/>
      <c r="K28" s="176"/>
      <c r="L28" s="177"/>
      <c r="M28" s="176"/>
      <c r="N28" s="178"/>
      <c r="O28" s="178"/>
      <c r="P28" s="178"/>
      <c r="Q28" s="178"/>
      <c r="R28" s="177"/>
      <c r="S28" s="183"/>
      <c r="T28" s="178"/>
      <c r="U28" s="175"/>
      <c r="V28" s="175"/>
      <c r="W28" s="418"/>
      <c r="X28" s="450"/>
      <c r="Y28" s="452"/>
    </row>
    <row r="29" spans="2:29" ht="14.25" customHeight="1" x14ac:dyDescent="0.25">
      <c r="B29" s="189">
        <v>24</v>
      </c>
      <c r="C29" s="368"/>
      <c r="D29" s="369"/>
      <c r="E29" s="370"/>
      <c r="F29" s="419"/>
      <c r="G29" s="415"/>
      <c r="H29" s="371"/>
      <c r="I29" s="371"/>
      <c r="J29" s="371"/>
      <c r="K29" s="372"/>
      <c r="L29" s="371"/>
      <c r="M29" s="372"/>
      <c r="N29" s="369"/>
      <c r="O29" s="369"/>
      <c r="P29" s="369"/>
      <c r="Q29" s="369"/>
      <c r="R29" s="371"/>
      <c r="S29" s="182"/>
      <c r="T29" s="174"/>
      <c r="U29" s="171"/>
      <c r="V29" s="171"/>
      <c r="W29" s="417"/>
      <c r="X29" s="449"/>
      <c r="Y29" s="454"/>
    </row>
    <row r="30" spans="2:29" ht="14.25" customHeight="1" x14ac:dyDescent="0.25">
      <c r="B30" s="190">
        <v>25</v>
      </c>
      <c r="C30" s="183"/>
      <c r="D30" s="178"/>
      <c r="E30" s="175"/>
      <c r="F30" s="418"/>
      <c r="G30" s="414"/>
      <c r="H30" s="177"/>
      <c r="I30" s="177"/>
      <c r="J30" s="177"/>
      <c r="K30" s="176"/>
      <c r="L30" s="177"/>
      <c r="M30" s="176"/>
      <c r="N30" s="178"/>
      <c r="O30" s="178"/>
      <c r="P30" s="178"/>
      <c r="Q30" s="178"/>
      <c r="R30" s="177"/>
      <c r="S30" s="183"/>
      <c r="T30" s="178"/>
      <c r="U30" s="175"/>
      <c r="V30" s="175"/>
      <c r="W30" s="418"/>
      <c r="X30" s="450"/>
      <c r="Y30" s="452"/>
    </row>
    <row r="31" spans="2:29" ht="14.25" customHeight="1" x14ac:dyDescent="0.25">
      <c r="B31" s="189">
        <v>26</v>
      </c>
      <c r="C31" s="368"/>
      <c r="D31" s="369"/>
      <c r="E31" s="370"/>
      <c r="F31" s="419"/>
      <c r="G31" s="415"/>
      <c r="H31" s="371"/>
      <c r="I31" s="371"/>
      <c r="J31" s="371"/>
      <c r="K31" s="372"/>
      <c r="L31" s="371"/>
      <c r="M31" s="372"/>
      <c r="N31" s="369"/>
      <c r="O31" s="369"/>
      <c r="P31" s="369"/>
      <c r="Q31" s="369"/>
      <c r="R31" s="371"/>
      <c r="S31" s="182"/>
      <c r="T31" s="174"/>
      <c r="U31" s="171"/>
      <c r="V31" s="171"/>
      <c r="W31" s="417"/>
      <c r="X31" s="449"/>
      <c r="Y31" s="454"/>
    </row>
    <row r="32" spans="2:29" ht="14.25" customHeight="1" x14ac:dyDescent="0.25">
      <c r="B32" s="190">
        <v>27</v>
      </c>
      <c r="C32" s="183"/>
      <c r="D32" s="178"/>
      <c r="E32" s="175"/>
      <c r="F32" s="418"/>
      <c r="G32" s="414"/>
      <c r="H32" s="177"/>
      <c r="I32" s="177"/>
      <c r="J32" s="177"/>
      <c r="K32" s="176"/>
      <c r="L32" s="177"/>
      <c r="M32" s="176"/>
      <c r="N32" s="178"/>
      <c r="O32" s="178"/>
      <c r="P32" s="178"/>
      <c r="Q32" s="178"/>
      <c r="R32" s="177"/>
      <c r="S32" s="183"/>
      <c r="T32" s="178"/>
      <c r="U32" s="175"/>
      <c r="V32" s="175"/>
      <c r="W32" s="418"/>
      <c r="X32" s="450"/>
      <c r="Y32" s="452"/>
    </row>
    <row r="33" spans="2:36" ht="14.25" customHeight="1" x14ac:dyDescent="0.25">
      <c r="B33" s="189">
        <v>28</v>
      </c>
      <c r="C33" s="368"/>
      <c r="D33" s="369"/>
      <c r="E33" s="370"/>
      <c r="F33" s="419"/>
      <c r="G33" s="415"/>
      <c r="H33" s="371"/>
      <c r="I33" s="371"/>
      <c r="J33" s="371"/>
      <c r="K33" s="372"/>
      <c r="L33" s="371"/>
      <c r="M33" s="372"/>
      <c r="N33" s="369"/>
      <c r="O33" s="369"/>
      <c r="P33" s="369"/>
      <c r="Q33" s="369"/>
      <c r="R33" s="371"/>
      <c r="S33" s="182"/>
      <c r="T33" s="174"/>
      <c r="U33" s="171"/>
      <c r="V33" s="171"/>
      <c r="W33" s="417"/>
      <c r="X33" s="449"/>
      <c r="Y33" s="454"/>
    </row>
    <row r="34" spans="2:36" ht="14.25" customHeight="1" x14ac:dyDescent="0.25">
      <c r="B34" s="190">
        <v>29</v>
      </c>
      <c r="C34" s="183"/>
      <c r="D34" s="178"/>
      <c r="E34" s="175"/>
      <c r="F34" s="418"/>
      <c r="G34" s="414"/>
      <c r="H34" s="177"/>
      <c r="I34" s="177"/>
      <c r="J34" s="177"/>
      <c r="K34" s="176"/>
      <c r="L34" s="177"/>
      <c r="M34" s="176"/>
      <c r="N34" s="178"/>
      <c r="O34" s="178"/>
      <c r="P34" s="178"/>
      <c r="Q34" s="178"/>
      <c r="R34" s="177"/>
      <c r="S34" s="183"/>
      <c r="T34" s="178"/>
      <c r="U34" s="175"/>
      <c r="V34" s="175"/>
      <c r="W34" s="418"/>
      <c r="X34" s="450"/>
      <c r="Y34" s="452"/>
    </row>
    <row r="35" spans="2:36" ht="14.25" customHeight="1" thickBot="1" x14ac:dyDescent="0.3">
      <c r="B35" s="374">
        <v>30</v>
      </c>
      <c r="C35" s="368"/>
      <c r="D35" s="369"/>
      <c r="E35" s="370"/>
      <c r="F35" s="420"/>
      <c r="G35" s="415"/>
      <c r="H35" s="371"/>
      <c r="I35" s="371"/>
      <c r="J35" s="371"/>
      <c r="K35" s="372"/>
      <c r="L35" s="371"/>
      <c r="M35" s="372"/>
      <c r="N35" s="369"/>
      <c r="O35" s="369"/>
      <c r="P35" s="369"/>
      <c r="Q35" s="369"/>
      <c r="R35" s="371"/>
      <c r="S35" s="182"/>
      <c r="T35" s="174"/>
      <c r="U35" s="171"/>
      <c r="V35" s="171"/>
      <c r="W35" s="417"/>
      <c r="X35" s="449"/>
      <c r="Y35" s="454"/>
    </row>
    <row r="36" spans="2:36" ht="14.25" customHeight="1" thickBot="1" x14ac:dyDescent="0.3">
      <c r="C36" s="4">
        <f t="shared" ref="C36:V36" si="0">SUM(C6:C35)</f>
        <v>0</v>
      </c>
      <c r="D36" s="4">
        <f t="shared" si="0"/>
        <v>0</v>
      </c>
      <c r="E36" s="49">
        <f t="shared" si="0"/>
        <v>0</v>
      </c>
      <c r="F36" s="4">
        <f t="shared" si="0"/>
        <v>0</v>
      </c>
      <c r="G36" s="4">
        <f t="shared" si="0"/>
        <v>0</v>
      </c>
      <c r="H36" s="4">
        <f t="shared" si="0"/>
        <v>0</v>
      </c>
      <c r="I36" s="4">
        <f t="shared" si="0"/>
        <v>0</v>
      </c>
      <c r="J36" s="49">
        <f t="shared" si="0"/>
        <v>0</v>
      </c>
      <c r="K36" s="4">
        <f t="shared" si="0"/>
        <v>0</v>
      </c>
      <c r="L36" s="234">
        <f t="shared" si="0"/>
        <v>0</v>
      </c>
      <c r="M36" s="4">
        <f t="shared" si="0"/>
        <v>0</v>
      </c>
      <c r="N36" s="4">
        <f t="shared" si="0"/>
        <v>0</v>
      </c>
      <c r="O36" s="4">
        <f t="shared" si="0"/>
        <v>0</v>
      </c>
      <c r="P36" s="4">
        <f t="shared" si="0"/>
        <v>0</v>
      </c>
      <c r="Q36" s="4">
        <f t="shared" si="0"/>
        <v>0</v>
      </c>
      <c r="R36" s="4">
        <f t="shared" si="0"/>
        <v>0</v>
      </c>
      <c r="S36" s="4">
        <f t="shared" si="0"/>
        <v>0</v>
      </c>
      <c r="T36" s="4">
        <f t="shared" si="0"/>
        <v>0</v>
      </c>
      <c r="U36" s="4">
        <f t="shared" si="0"/>
        <v>0</v>
      </c>
      <c r="V36" s="373">
        <f t="shared" si="0"/>
        <v>0</v>
      </c>
      <c r="W36" s="447"/>
      <c r="X36" s="451"/>
      <c r="Y36" s="453"/>
    </row>
    <row r="37" spans="2:36" s="6" customFormat="1" ht="14.25" customHeight="1" thickBot="1" x14ac:dyDescent="0.3">
      <c r="B37" s="47"/>
      <c r="C37" s="2"/>
      <c r="D37" s="2"/>
      <c r="E37" s="5"/>
      <c r="F37" s="5"/>
      <c r="G37" s="5"/>
      <c r="H37" s="5"/>
      <c r="I37" s="5"/>
      <c r="J37" s="5"/>
      <c r="K37" s="5"/>
      <c r="L37" s="5"/>
      <c r="M37" s="3"/>
      <c r="N37" s="3"/>
      <c r="O37" s="7"/>
      <c r="P37" s="3"/>
      <c r="Q37" s="3"/>
      <c r="R37" s="3"/>
      <c r="S37" s="48"/>
      <c r="T37" s="48"/>
      <c r="U37" s="1"/>
      <c r="V37" s="5"/>
      <c r="W37" s="5"/>
      <c r="X37" s="5"/>
      <c r="Y37" s="7"/>
      <c r="Z37" s="5"/>
      <c r="AA37" s="1"/>
      <c r="AB37" s="5"/>
      <c r="AC37" s="5"/>
      <c r="AD37" s="5"/>
      <c r="AI37" s="461"/>
      <c r="AJ37" s="461"/>
    </row>
    <row r="38" spans="2:36" s="6" customFormat="1" ht="25.5" customHeight="1" thickBot="1" x14ac:dyDescent="0.3">
      <c r="B38" s="47"/>
      <c r="C38" s="529" t="s">
        <v>50</v>
      </c>
      <c r="D38" s="530"/>
      <c r="E38" s="530"/>
      <c r="F38" s="530"/>
      <c r="G38" s="531"/>
      <c r="H38" s="270">
        <f>C47+I44</f>
        <v>0</v>
      </c>
      <c r="I38" s="5"/>
      <c r="J38" s="5"/>
      <c r="K38" s="5"/>
      <c r="L38" s="5"/>
      <c r="M38" s="3"/>
      <c r="N38" s="3"/>
      <c r="O38" s="7"/>
      <c r="P38" s="5"/>
      <c r="Q38" s="5"/>
      <c r="R38" s="5"/>
      <c r="S38" s="5"/>
      <c r="T38" s="5"/>
      <c r="U38" s="5"/>
      <c r="V38" s="5"/>
      <c r="W38" s="5"/>
      <c r="X38" s="5"/>
      <c r="Y38" s="7"/>
      <c r="Z38" s="5"/>
      <c r="AA38" s="1"/>
      <c r="AB38" s="5"/>
      <c r="AC38" s="5"/>
      <c r="AD38" s="5"/>
      <c r="AI38" s="461"/>
      <c r="AJ38" s="461"/>
    </row>
    <row r="39" spans="2:36" s="11" customFormat="1" ht="57" customHeight="1" thickBot="1" x14ac:dyDescent="0.3">
      <c r="C39" s="573" t="s">
        <v>51</v>
      </c>
      <c r="D39" s="574"/>
      <c r="E39" s="574"/>
      <c r="F39" s="575"/>
      <c r="G39" s="502" t="s">
        <v>52</v>
      </c>
      <c r="H39" s="503"/>
      <c r="I39" s="504"/>
      <c r="S39" s="526" t="s">
        <v>46</v>
      </c>
      <c r="T39" s="527"/>
      <c r="U39" s="527"/>
      <c r="V39" s="527"/>
      <c r="W39" s="528"/>
      <c r="X39" s="1"/>
      <c r="Z39" s="473" t="s">
        <v>47</v>
      </c>
      <c r="AA39" s="474"/>
      <c r="AB39" s="474"/>
      <c r="AC39" s="475"/>
      <c r="AI39" s="423"/>
      <c r="AJ39" s="423"/>
    </row>
    <row r="40" spans="2:36" ht="18" customHeight="1" x14ac:dyDescent="0.25">
      <c r="C40" s="582"/>
      <c r="D40" s="583"/>
      <c r="E40" s="583"/>
      <c r="F40" s="584"/>
      <c r="G40" s="564" t="s">
        <v>43</v>
      </c>
      <c r="H40" s="565"/>
      <c r="I40" s="568"/>
      <c r="S40" s="476" t="s">
        <v>42</v>
      </c>
      <c r="T40" s="477"/>
      <c r="U40" s="477"/>
      <c r="V40" s="477"/>
      <c r="W40" s="364"/>
      <c r="Z40" s="478" t="s">
        <v>20</v>
      </c>
      <c r="AA40" s="479"/>
      <c r="AB40" s="480"/>
      <c r="AC40" s="484" t="s">
        <v>28</v>
      </c>
    </row>
    <row r="41" spans="2:36" ht="15.75" customHeight="1" x14ac:dyDescent="0.25">
      <c r="C41" s="582"/>
      <c r="D41" s="583"/>
      <c r="E41" s="583"/>
      <c r="F41" s="584"/>
      <c r="G41" s="566"/>
      <c r="H41" s="567"/>
      <c r="I41" s="568"/>
      <c r="S41" s="469" t="s">
        <v>12</v>
      </c>
      <c r="T41" s="470"/>
      <c r="U41" s="470"/>
      <c r="V41" s="470"/>
      <c r="W41" s="365"/>
      <c r="Z41" s="481"/>
      <c r="AA41" s="482"/>
      <c r="AB41" s="483"/>
      <c r="AC41" s="485"/>
    </row>
    <row r="42" spans="2:36" ht="18" customHeight="1" x14ac:dyDescent="0.25">
      <c r="C42" s="582"/>
      <c r="D42" s="583"/>
      <c r="E42" s="583"/>
      <c r="F42" s="584"/>
      <c r="G42" s="564" t="s">
        <v>49</v>
      </c>
      <c r="H42" s="565"/>
      <c r="I42" s="568"/>
      <c r="S42" s="469" t="s">
        <v>13</v>
      </c>
      <c r="T42" s="470"/>
      <c r="U42" s="470"/>
      <c r="V42" s="470"/>
      <c r="W42" s="366"/>
      <c r="Z42" s="466"/>
      <c r="AA42" s="467"/>
      <c r="AB42" s="468"/>
      <c r="AC42" s="58"/>
    </row>
    <row r="43" spans="2:36" ht="15.75" customHeight="1" x14ac:dyDescent="0.25">
      <c r="C43" s="582"/>
      <c r="D43" s="583"/>
      <c r="E43" s="583"/>
      <c r="F43" s="584"/>
      <c r="G43" s="566"/>
      <c r="H43" s="567"/>
      <c r="I43" s="568"/>
      <c r="S43" s="469" t="s">
        <v>14</v>
      </c>
      <c r="T43" s="470"/>
      <c r="U43" s="470"/>
      <c r="V43" s="470"/>
      <c r="W43" s="366"/>
      <c r="Z43" s="466"/>
      <c r="AA43" s="467"/>
      <c r="AB43" s="468"/>
      <c r="AC43" s="58"/>
    </row>
    <row r="44" spans="2:36" ht="14.25" customHeight="1" thickBot="1" x14ac:dyDescent="0.3">
      <c r="C44" s="582"/>
      <c r="D44" s="583"/>
      <c r="E44" s="583"/>
      <c r="F44" s="584"/>
      <c r="G44" s="267" t="s">
        <v>38</v>
      </c>
      <c r="H44" s="268"/>
      <c r="I44" s="50">
        <f>I40+I42</f>
        <v>0</v>
      </c>
      <c r="S44" s="471" t="s">
        <v>48</v>
      </c>
      <c r="T44" s="472"/>
      <c r="U44" s="472"/>
      <c r="V44" s="472"/>
      <c r="W44" s="367">
        <f>W40+W41+W42+W43</f>
        <v>0</v>
      </c>
      <c r="Z44" s="466"/>
      <c r="AA44" s="467"/>
      <c r="AB44" s="468"/>
      <c r="AC44" s="58"/>
    </row>
    <row r="45" spans="2:36" ht="14.25" customHeight="1" thickBot="1" x14ac:dyDescent="0.3">
      <c r="C45" s="582"/>
      <c r="D45" s="583"/>
      <c r="E45" s="583"/>
      <c r="F45" s="584"/>
      <c r="Z45" s="464" t="s">
        <v>38</v>
      </c>
      <c r="AA45" s="465"/>
      <c r="AB45" s="465"/>
      <c r="AC45" s="50">
        <f>SUM(AC42:AC44)</f>
        <v>0</v>
      </c>
    </row>
    <row r="46" spans="2:36" ht="14.25" customHeight="1" x14ac:dyDescent="0.25">
      <c r="C46" s="582"/>
      <c r="D46" s="583"/>
      <c r="E46" s="583"/>
      <c r="F46" s="584"/>
      <c r="G46" s="569" t="s">
        <v>32</v>
      </c>
      <c r="H46" s="585"/>
      <c r="I46" s="570"/>
      <c r="W46" s="6"/>
      <c r="X46" s="6"/>
    </row>
    <row r="47" spans="2:36" ht="14.25" customHeight="1" thickBot="1" x14ac:dyDescent="0.3">
      <c r="C47" s="576">
        <f>C40+C41+C42+C43+C44+C45+C46</f>
        <v>0</v>
      </c>
      <c r="D47" s="577"/>
      <c r="E47" s="577"/>
      <c r="F47" s="578"/>
      <c r="G47" s="579" t="s">
        <v>18</v>
      </c>
      <c r="H47" s="580"/>
      <c r="I47" s="581"/>
      <c r="W47" s="6"/>
      <c r="X47" s="6"/>
    </row>
    <row r="48" spans="2:36" ht="14.25" customHeight="1" thickBot="1" x14ac:dyDescent="0.3">
      <c r="G48" s="51" t="s">
        <v>16</v>
      </c>
      <c r="H48" s="269"/>
      <c r="W48" s="6"/>
      <c r="X48" s="6"/>
    </row>
    <row r="49" spans="7:24" ht="17.25" customHeight="1" thickBot="1" x14ac:dyDescent="0.3">
      <c r="G49" s="51" t="s">
        <v>213</v>
      </c>
      <c r="H49" s="59"/>
      <c r="W49" s="6"/>
      <c r="X49" s="6"/>
    </row>
    <row r="50" spans="7:24" ht="15" customHeight="1" x14ac:dyDescent="0.25">
      <c r="G50" s="569" t="s">
        <v>31</v>
      </c>
      <c r="H50" s="570"/>
      <c r="W50" s="6"/>
      <c r="X50" s="6"/>
    </row>
    <row r="51" spans="7:24" ht="15" customHeight="1" thickBot="1" x14ac:dyDescent="0.3">
      <c r="G51" s="571"/>
      <c r="H51" s="572"/>
      <c r="W51" s="6"/>
      <c r="X51" s="6"/>
    </row>
    <row r="52" spans="7:24" x14ac:dyDescent="0.25">
      <c r="G52" s="52" t="s">
        <v>11</v>
      </c>
      <c r="H52" s="52" t="s">
        <v>10</v>
      </c>
      <c r="W52" s="6"/>
      <c r="X52" s="6"/>
    </row>
    <row r="53" spans="7:24" ht="15.75" thickBot="1" x14ac:dyDescent="0.3">
      <c r="G53" s="53"/>
      <c r="H53" s="53"/>
      <c r="W53" s="6"/>
      <c r="X53" s="6"/>
    </row>
    <row r="54" spans="7:24" x14ac:dyDescent="0.25">
      <c r="G54" s="60"/>
      <c r="H54" s="63"/>
    </row>
    <row r="55" spans="7:24" x14ac:dyDescent="0.25">
      <c r="G55" s="61"/>
      <c r="H55" s="54"/>
    </row>
    <row r="56" spans="7:24" ht="15" customHeight="1" x14ac:dyDescent="0.25">
      <c r="G56" s="62"/>
      <c r="H56" s="55"/>
    </row>
    <row r="57" spans="7:24" x14ac:dyDescent="0.25">
      <c r="G57" s="61"/>
      <c r="H57" s="54"/>
    </row>
    <row r="58" spans="7:24" ht="15" customHeight="1" x14ac:dyDescent="0.25">
      <c r="G58" s="62"/>
      <c r="H58" s="55"/>
    </row>
    <row r="59" spans="7:24" x14ac:dyDescent="0.25">
      <c r="G59" s="61"/>
      <c r="H59" s="54"/>
    </row>
    <row r="60" spans="7:24" ht="15.75" customHeight="1" thickBot="1" x14ac:dyDescent="0.3">
      <c r="G60" s="62"/>
      <c r="H60" s="55"/>
    </row>
    <row r="61" spans="7:24" ht="26.25" customHeight="1" thickBot="1" x14ac:dyDescent="0.3">
      <c r="G61" s="4">
        <f>SUM(G54:G60)</f>
        <v>0</v>
      </c>
      <c r="H61" s="49">
        <f>SUM(H54:H60)</f>
        <v>0</v>
      </c>
    </row>
  </sheetData>
  <sheetProtection algorithmName="SHA-512" hashValue="PambqUEyBIp1YsPWIbSQWpSXTfNBblRXT+VK/iWU8Muf9vvUZqaDbwtsQIY72gXnPL86E2c3On++tNtnamV9kQ==" saltValue="4JqXct5szPhNSu42bNo63A==" spinCount="100000" sheet="1" objects="1" scenarios="1"/>
  <mergeCells count="75">
    <mergeCell ref="C2:E3"/>
    <mergeCell ref="F2:F5"/>
    <mergeCell ref="C1:L1"/>
    <mergeCell ref="G2:J3"/>
    <mergeCell ref="K2:K5"/>
    <mergeCell ref="L2:L5"/>
    <mergeCell ref="I4:J4"/>
    <mergeCell ref="B4:B5"/>
    <mergeCell ref="C4:C5"/>
    <mergeCell ref="D4:D5"/>
    <mergeCell ref="E4:E5"/>
    <mergeCell ref="G4:H4"/>
    <mergeCell ref="C41:F41"/>
    <mergeCell ref="C39:F39"/>
    <mergeCell ref="C40:F40"/>
    <mergeCell ref="C38:G38"/>
    <mergeCell ref="G39:I39"/>
    <mergeCell ref="G40:H41"/>
    <mergeCell ref="I40:I41"/>
    <mergeCell ref="C47:F47"/>
    <mergeCell ref="C45:F45"/>
    <mergeCell ref="C46:F46"/>
    <mergeCell ref="C44:F44"/>
    <mergeCell ref="C42:F42"/>
    <mergeCell ref="C43:F43"/>
    <mergeCell ref="Z9:AA9"/>
    <mergeCell ref="Z10:AA10"/>
    <mergeCell ref="G46:I46"/>
    <mergeCell ref="G47:I47"/>
    <mergeCell ref="Z17:AB17"/>
    <mergeCell ref="Z18:AB18"/>
    <mergeCell ref="Z21:AC21"/>
    <mergeCell ref="Z22:AB22"/>
    <mergeCell ref="Z23:AB23"/>
    <mergeCell ref="Z24:AB24"/>
    <mergeCell ref="Z25:AB25"/>
    <mergeCell ref="Z26:AB26"/>
    <mergeCell ref="Z39:AC39"/>
    <mergeCell ref="Z40:AB41"/>
    <mergeCell ref="Z44:AB44"/>
    <mergeCell ref="Z45:AB45"/>
    <mergeCell ref="G50:H51"/>
    <mergeCell ref="G42:H43"/>
    <mergeCell ref="I42:I43"/>
    <mergeCell ref="S1:U1"/>
    <mergeCell ref="M2:R3"/>
    <mergeCell ref="S2:V3"/>
    <mergeCell ref="T4:T5"/>
    <mergeCell ref="U4:U5"/>
    <mergeCell ref="V4:V5"/>
    <mergeCell ref="S4:S5"/>
    <mergeCell ref="S39:W39"/>
    <mergeCell ref="S44:V44"/>
    <mergeCell ref="S40:V40"/>
    <mergeCell ref="Z5:AB6"/>
    <mergeCell ref="AD5:AG5"/>
    <mergeCell ref="AD6:AE6"/>
    <mergeCell ref="AF6:AG6"/>
    <mergeCell ref="Z7:AA7"/>
    <mergeCell ref="AE7:AE8"/>
    <mergeCell ref="AF7:AF8"/>
    <mergeCell ref="AG7:AG8"/>
    <mergeCell ref="Z8:AA8"/>
    <mergeCell ref="AD7:AD8"/>
    <mergeCell ref="AD10:AF10"/>
    <mergeCell ref="Z13:AC13"/>
    <mergeCell ref="Z14:AB14"/>
    <mergeCell ref="Z15:AB15"/>
    <mergeCell ref="Z16:AB16"/>
    <mergeCell ref="AC40:AC41"/>
    <mergeCell ref="S41:V41"/>
    <mergeCell ref="S42:V42"/>
    <mergeCell ref="Z42:AB42"/>
    <mergeCell ref="S43:V43"/>
    <mergeCell ref="Z43:AB43"/>
  </mergeCells>
  <pageMargins left="0.7" right="0.7" top="0.75" bottom="0.75" header="0.3" footer="0.3"/>
  <pageSetup paperSize="9" scale="64" fitToHeight="0" orientation="landscape"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22BB7CD2-1D28-4FAD-B307-C9F46DE470D8}">
          <x14:formula1>
            <xm:f>Llistes!$D$11:$D$19</xm:f>
          </x14:formula1>
          <xm:sqref>X6:X35</xm:sqref>
        </x14:dataValidation>
        <x14:dataValidation type="list" allowBlank="1" showInputMessage="1" showErrorMessage="1" xr:uid="{08E0B584-A3A6-4693-A773-E774EBE2E13D}">
          <x14:formula1>
            <xm:f>'Usos Activitats Pròpies'!$G$1:$AA$1</xm:f>
          </x14:formula1>
          <xm:sqref>Y6:Y36</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pageSetUpPr fitToPage="1"/>
  </sheetPr>
  <dimension ref="B1:AJ61"/>
  <sheetViews>
    <sheetView zoomScale="80" zoomScaleNormal="80" zoomScalePageLayoutView="85" workbookViewId="0">
      <selection activeCell="C6" sqref="C6"/>
    </sheetView>
  </sheetViews>
  <sheetFormatPr baseColWidth="10" defaultColWidth="7.5703125" defaultRowHeight="15" x14ac:dyDescent="0.25"/>
  <cols>
    <col min="1" max="1" width="1.7109375" style="1" customWidth="1"/>
    <col min="2" max="2" width="7.5703125" style="11"/>
    <col min="3" max="10" width="7.5703125" style="1"/>
    <col min="11" max="11" width="6.7109375" style="1" customWidth="1"/>
    <col min="12" max="12" width="6.140625" style="1" customWidth="1"/>
    <col min="13" max="22" width="7.5703125" style="1"/>
    <col min="23" max="23" width="9.5703125" style="1" customWidth="1"/>
    <col min="24" max="24" width="10.28515625" style="1" customWidth="1"/>
    <col min="25" max="25" width="12" style="1" customWidth="1"/>
    <col min="26" max="28" width="7.5703125" style="1"/>
    <col min="29" max="29" width="9.85546875" style="1" bestFit="1" customWidth="1"/>
    <col min="30" max="34" width="7.5703125" style="1"/>
    <col min="35" max="35" width="20.5703125" style="197" customWidth="1"/>
    <col min="36" max="36" width="22.28515625" style="197" customWidth="1"/>
    <col min="37" max="16384" width="7.5703125" style="1"/>
  </cols>
  <sheetData>
    <row r="1" spans="2:33" ht="26.25" customHeight="1" thickBot="1" x14ac:dyDescent="0.3">
      <c r="B1" s="12" t="str">
        <f>MensualSumatori!A1</f>
        <v>Gener</v>
      </c>
      <c r="C1" s="532" t="s">
        <v>45</v>
      </c>
      <c r="D1" s="533"/>
      <c r="E1" s="533"/>
      <c r="F1" s="533"/>
      <c r="G1" s="533"/>
      <c r="H1" s="533"/>
      <c r="I1" s="533"/>
      <c r="J1" s="533"/>
      <c r="K1" s="533"/>
      <c r="L1" s="534"/>
      <c r="S1" s="505" t="s">
        <v>190</v>
      </c>
      <c r="T1" s="506"/>
      <c r="U1" s="507"/>
      <c r="V1" s="279"/>
    </row>
    <row r="2" spans="2:33" ht="14.25" customHeight="1" x14ac:dyDescent="0.25">
      <c r="B2" s="12">
        <v>30</v>
      </c>
      <c r="C2" s="535" t="s">
        <v>1</v>
      </c>
      <c r="D2" s="536"/>
      <c r="E2" s="536"/>
      <c r="F2" s="592" t="s">
        <v>2</v>
      </c>
      <c r="G2" s="535" t="s">
        <v>24</v>
      </c>
      <c r="H2" s="536"/>
      <c r="I2" s="536"/>
      <c r="J2" s="537"/>
      <c r="K2" s="541" t="s">
        <v>169</v>
      </c>
      <c r="L2" s="541" t="s">
        <v>170</v>
      </c>
      <c r="M2" s="508" t="s">
        <v>0</v>
      </c>
      <c r="N2" s="509"/>
      <c r="O2" s="509"/>
      <c r="P2" s="509"/>
      <c r="Q2" s="509"/>
      <c r="R2" s="510"/>
      <c r="S2" s="514" t="s">
        <v>29</v>
      </c>
      <c r="T2" s="515"/>
      <c r="U2" s="515"/>
      <c r="V2" s="516"/>
      <c r="W2" s="274"/>
      <c r="X2" s="274"/>
    </row>
    <row r="3" spans="2:33" ht="14.25" customHeight="1" thickBot="1" x14ac:dyDescent="0.3">
      <c r="C3" s="538"/>
      <c r="D3" s="539"/>
      <c r="E3" s="539"/>
      <c r="F3" s="593"/>
      <c r="G3" s="538"/>
      <c r="H3" s="539"/>
      <c r="I3" s="539"/>
      <c r="J3" s="540"/>
      <c r="K3" s="542"/>
      <c r="L3" s="542"/>
      <c r="M3" s="511"/>
      <c r="N3" s="512"/>
      <c r="O3" s="512"/>
      <c r="P3" s="512"/>
      <c r="Q3" s="512"/>
      <c r="R3" s="513"/>
      <c r="S3" s="517"/>
      <c r="T3" s="518"/>
      <c r="U3" s="518"/>
      <c r="V3" s="519"/>
      <c r="W3" s="274"/>
      <c r="X3" s="274"/>
    </row>
    <row r="4" spans="2:33" ht="30.75" customHeight="1" thickBot="1" x14ac:dyDescent="0.3">
      <c r="B4" s="586" t="s">
        <v>17</v>
      </c>
      <c r="C4" s="588" t="s">
        <v>3</v>
      </c>
      <c r="D4" s="588" t="s">
        <v>4</v>
      </c>
      <c r="E4" s="590" t="s">
        <v>5</v>
      </c>
      <c r="F4" s="593"/>
      <c r="G4" s="544" t="s">
        <v>25</v>
      </c>
      <c r="H4" s="545"/>
      <c r="I4" s="544" t="s">
        <v>5</v>
      </c>
      <c r="J4" s="545"/>
      <c r="K4" s="542"/>
      <c r="L4" s="542"/>
      <c r="M4" s="44" t="s">
        <v>186</v>
      </c>
      <c r="N4" s="44" t="s">
        <v>187</v>
      </c>
      <c r="O4" s="45" t="s">
        <v>22</v>
      </c>
      <c r="P4" s="46" t="s">
        <v>23</v>
      </c>
      <c r="Q4" s="45" t="s">
        <v>188</v>
      </c>
      <c r="R4" s="46" t="s">
        <v>189</v>
      </c>
      <c r="S4" s="524" t="s">
        <v>6</v>
      </c>
      <c r="T4" s="520" t="s">
        <v>7</v>
      </c>
      <c r="U4" s="520" t="s">
        <v>8</v>
      </c>
      <c r="V4" s="522" t="s">
        <v>9</v>
      </c>
      <c r="W4" s="274"/>
      <c r="X4" s="274"/>
    </row>
    <row r="5" spans="2:33" ht="36.75" customHeight="1" thickBot="1" x14ac:dyDescent="0.3">
      <c r="B5" s="587"/>
      <c r="C5" s="589"/>
      <c r="D5" s="589"/>
      <c r="E5" s="591"/>
      <c r="F5" s="594"/>
      <c r="G5" s="265" t="s">
        <v>21</v>
      </c>
      <c r="H5" s="272" t="s">
        <v>26</v>
      </c>
      <c r="I5" s="266" t="s">
        <v>21</v>
      </c>
      <c r="J5" s="271" t="s">
        <v>26</v>
      </c>
      <c r="K5" s="543"/>
      <c r="L5" s="543"/>
      <c r="M5" s="20" t="s">
        <v>15</v>
      </c>
      <c r="N5" s="164" t="s">
        <v>15</v>
      </c>
      <c r="O5" s="21" t="s">
        <v>15</v>
      </c>
      <c r="P5" s="21" t="s">
        <v>15</v>
      </c>
      <c r="Q5" s="21" t="s">
        <v>15</v>
      </c>
      <c r="R5" s="21" t="s">
        <v>15</v>
      </c>
      <c r="S5" s="525"/>
      <c r="T5" s="521"/>
      <c r="U5" s="521"/>
      <c r="V5" s="523"/>
      <c r="W5" s="278" t="s">
        <v>225</v>
      </c>
      <c r="X5" s="462" t="s">
        <v>222</v>
      </c>
      <c r="Y5" s="463" t="s">
        <v>250</v>
      </c>
      <c r="Z5" s="515" t="s">
        <v>44</v>
      </c>
      <c r="AA5" s="515"/>
      <c r="AB5" s="516"/>
      <c r="AD5" s="557" t="s">
        <v>184</v>
      </c>
      <c r="AE5" s="558"/>
      <c r="AF5" s="558"/>
      <c r="AG5" s="559"/>
    </row>
    <row r="6" spans="2:33" ht="14.25" customHeight="1" thickBot="1" x14ac:dyDescent="0.3">
      <c r="B6" s="188">
        <v>1</v>
      </c>
      <c r="C6" s="179"/>
      <c r="D6" s="180"/>
      <c r="E6" s="165"/>
      <c r="F6" s="416"/>
      <c r="G6" s="412"/>
      <c r="H6" s="166"/>
      <c r="I6" s="166"/>
      <c r="J6" s="166"/>
      <c r="K6" s="167"/>
      <c r="L6" s="170"/>
      <c r="M6" s="167"/>
      <c r="N6" s="168"/>
      <c r="O6" s="168"/>
      <c r="P6" s="168"/>
      <c r="Q6" s="168"/>
      <c r="R6" s="170"/>
      <c r="S6" s="181"/>
      <c r="T6" s="168"/>
      <c r="U6" s="169"/>
      <c r="V6" s="169"/>
      <c r="W6" s="446"/>
      <c r="X6" s="448"/>
      <c r="Y6" s="452"/>
      <c r="Z6" s="555"/>
      <c r="AA6" s="555"/>
      <c r="AB6" s="556"/>
      <c r="AD6" s="544" t="s">
        <v>25</v>
      </c>
      <c r="AE6" s="545"/>
      <c r="AF6" s="544" t="s">
        <v>5</v>
      </c>
      <c r="AG6" s="545"/>
    </row>
    <row r="7" spans="2:33" ht="14.25" customHeight="1" x14ac:dyDescent="0.25">
      <c r="B7" s="189">
        <v>2</v>
      </c>
      <c r="C7" s="182"/>
      <c r="D7" s="174"/>
      <c r="E7" s="171"/>
      <c r="F7" s="417"/>
      <c r="G7" s="413"/>
      <c r="H7" s="173"/>
      <c r="I7" s="173"/>
      <c r="J7" s="173"/>
      <c r="K7" s="172"/>
      <c r="L7" s="173"/>
      <c r="M7" s="172"/>
      <c r="N7" s="174"/>
      <c r="O7" s="174"/>
      <c r="P7" s="174"/>
      <c r="Q7" s="174"/>
      <c r="R7" s="173"/>
      <c r="S7" s="182"/>
      <c r="T7" s="174"/>
      <c r="U7" s="171"/>
      <c r="V7" s="171"/>
      <c r="W7" s="417"/>
      <c r="X7" s="449"/>
      <c r="Y7" s="454"/>
      <c r="Z7" s="486" t="s">
        <v>6</v>
      </c>
      <c r="AA7" s="487"/>
      <c r="AB7" s="56"/>
      <c r="AD7" s="493" t="s">
        <v>21</v>
      </c>
      <c r="AE7" s="560" t="s">
        <v>26</v>
      </c>
      <c r="AF7" s="493" t="s">
        <v>21</v>
      </c>
      <c r="AG7" s="560" t="s">
        <v>26</v>
      </c>
    </row>
    <row r="8" spans="2:33" ht="14.25" customHeight="1" thickBot="1" x14ac:dyDescent="0.3">
      <c r="B8" s="190">
        <v>3</v>
      </c>
      <c r="C8" s="183"/>
      <c r="D8" s="178"/>
      <c r="E8" s="175"/>
      <c r="F8" s="418"/>
      <c r="G8" s="414"/>
      <c r="H8" s="177"/>
      <c r="I8" s="177"/>
      <c r="J8" s="177"/>
      <c r="K8" s="176"/>
      <c r="L8" s="177"/>
      <c r="M8" s="176"/>
      <c r="N8" s="178"/>
      <c r="O8" s="178"/>
      <c r="P8" s="178"/>
      <c r="Q8" s="178"/>
      <c r="R8" s="177"/>
      <c r="S8" s="183"/>
      <c r="T8" s="178"/>
      <c r="U8" s="175"/>
      <c r="V8" s="175"/>
      <c r="W8" s="418"/>
      <c r="X8" s="450"/>
      <c r="Y8" s="452"/>
      <c r="Z8" s="562" t="s">
        <v>7</v>
      </c>
      <c r="AA8" s="563"/>
      <c r="AB8" s="56"/>
      <c r="AD8" s="494"/>
      <c r="AE8" s="561"/>
      <c r="AF8" s="494"/>
      <c r="AG8" s="561"/>
    </row>
    <row r="9" spans="2:33" ht="14.25" customHeight="1" thickBot="1" x14ac:dyDescent="0.3">
      <c r="B9" s="189">
        <v>4</v>
      </c>
      <c r="C9" s="182"/>
      <c r="D9" s="174"/>
      <c r="E9" s="171"/>
      <c r="F9" s="417"/>
      <c r="G9" s="413"/>
      <c r="H9" s="173"/>
      <c r="I9" s="173"/>
      <c r="J9" s="173"/>
      <c r="K9" s="172"/>
      <c r="L9" s="173"/>
      <c r="M9" s="172"/>
      <c r="N9" s="174"/>
      <c r="O9" s="174"/>
      <c r="P9" s="174"/>
      <c r="Q9" s="174"/>
      <c r="R9" s="173"/>
      <c r="S9" s="182"/>
      <c r="T9" s="174"/>
      <c r="U9" s="171"/>
      <c r="V9" s="171"/>
      <c r="W9" s="417"/>
      <c r="X9" s="449"/>
      <c r="Y9" s="454"/>
      <c r="Z9" s="486" t="s">
        <v>8</v>
      </c>
      <c r="AA9" s="487"/>
      <c r="AB9" s="56"/>
      <c r="AD9" s="273">
        <f>COUNTIFS(G6:G35,"&gt;4")</f>
        <v>0</v>
      </c>
      <c r="AE9" s="273">
        <f>COUNTIFS(H6:H35,"&gt;4")</f>
        <v>0</v>
      </c>
      <c r="AF9" s="273">
        <f>COUNTIFS(I6:I35,"&gt;4")</f>
        <v>0</v>
      </c>
      <c r="AG9" s="273">
        <f>COUNTIFS(J6:J35,"&gt;4")</f>
        <v>0</v>
      </c>
    </row>
    <row r="10" spans="2:33" ht="14.25" customHeight="1" thickBot="1" x14ac:dyDescent="0.3">
      <c r="B10" s="190">
        <v>5</v>
      </c>
      <c r="C10" s="183"/>
      <c r="D10" s="178"/>
      <c r="E10" s="175"/>
      <c r="F10" s="418"/>
      <c r="G10" s="414"/>
      <c r="H10" s="177"/>
      <c r="I10" s="177"/>
      <c r="J10" s="177"/>
      <c r="K10" s="176"/>
      <c r="L10" s="177"/>
      <c r="M10" s="176"/>
      <c r="N10" s="178"/>
      <c r="O10" s="178"/>
      <c r="P10" s="178"/>
      <c r="Q10" s="178"/>
      <c r="R10" s="177"/>
      <c r="S10" s="183"/>
      <c r="T10" s="178"/>
      <c r="U10" s="175"/>
      <c r="V10" s="175"/>
      <c r="W10" s="418"/>
      <c r="X10" s="450"/>
      <c r="Y10" s="452"/>
      <c r="Z10" s="488" t="s">
        <v>9</v>
      </c>
      <c r="AA10" s="489"/>
      <c r="AB10" s="57"/>
      <c r="AD10" s="490" t="s">
        <v>185</v>
      </c>
      <c r="AE10" s="491"/>
      <c r="AF10" s="492"/>
      <c r="AG10" s="273">
        <f>AD9+AE9+AF9+AG9</f>
        <v>0</v>
      </c>
    </row>
    <row r="11" spans="2:33" ht="14.25" customHeight="1" x14ac:dyDescent="0.25">
      <c r="B11" s="189">
        <v>6</v>
      </c>
      <c r="C11" s="182"/>
      <c r="D11" s="174"/>
      <c r="E11" s="171"/>
      <c r="F11" s="417"/>
      <c r="G11" s="413"/>
      <c r="H11" s="173"/>
      <c r="I11" s="173"/>
      <c r="J11" s="173"/>
      <c r="K11" s="172"/>
      <c r="L11" s="173"/>
      <c r="M11" s="172"/>
      <c r="N11" s="174"/>
      <c r="O11" s="174"/>
      <c r="P11" s="174"/>
      <c r="Q11" s="174"/>
      <c r="R11" s="173"/>
      <c r="S11" s="182"/>
      <c r="T11" s="174"/>
      <c r="U11" s="171"/>
      <c r="V11" s="171"/>
      <c r="W11" s="417"/>
      <c r="X11" s="449"/>
      <c r="Y11" s="454"/>
    </row>
    <row r="12" spans="2:33" ht="14.25" customHeight="1" thickBot="1" x14ac:dyDescent="0.3">
      <c r="B12" s="190">
        <v>7</v>
      </c>
      <c r="C12" s="183"/>
      <c r="D12" s="178"/>
      <c r="E12" s="175"/>
      <c r="F12" s="418"/>
      <c r="G12" s="414"/>
      <c r="H12" s="177"/>
      <c r="I12" s="177"/>
      <c r="J12" s="177"/>
      <c r="K12" s="176"/>
      <c r="L12" s="177"/>
      <c r="M12" s="176"/>
      <c r="N12" s="178"/>
      <c r="O12" s="178"/>
      <c r="P12" s="178"/>
      <c r="Q12" s="178"/>
      <c r="R12" s="177"/>
      <c r="S12" s="183"/>
      <c r="T12" s="178"/>
      <c r="U12" s="175"/>
      <c r="V12" s="175"/>
      <c r="W12" s="418"/>
      <c r="X12" s="450"/>
      <c r="Y12" s="452"/>
    </row>
    <row r="13" spans="2:33" ht="14.25" customHeight="1" x14ac:dyDescent="0.25">
      <c r="B13" s="189">
        <v>8</v>
      </c>
      <c r="C13" s="182"/>
      <c r="D13" s="174"/>
      <c r="E13" s="171"/>
      <c r="F13" s="417"/>
      <c r="G13" s="413"/>
      <c r="H13" s="173"/>
      <c r="I13" s="173"/>
      <c r="J13" s="173"/>
      <c r="K13" s="172"/>
      <c r="L13" s="173"/>
      <c r="M13" s="172"/>
      <c r="N13" s="174"/>
      <c r="O13" s="174"/>
      <c r="P13" s="174"/>
      <c r="Q13" s="174"/>
      <c r="R13" s="173"/>
      <c r="S13" s="182"/>
      <c r="T13" s="174"/>
      <c r="U13" s="171"/>
      <c r="V13" s="171"/>
      <c r="W13" s="417"/>
      <c r="X13" s="449"/>
      <c r="Y13" s="454"/>
      <c r="Z13" s="549" t="s">
        <v>128</v>
      </c>
      <c r="AA13" s="550"/>
      <c r="AB13" s="550"/>
      <c r="AC13" s="551"/>
    </row>
    <row r="14" spans="2:33" ht="14.25" customHeight="1" x14ac:dyDescent="0.25">
      <c r="B14" s="190">
        <v>9</v>
      </c>
      <c r="C14" s="183"/>
      <c r="D14" s="178"/>
      <c r="E14" s="175"/>
      <c r="F14" s="418"/>
      <c r="G14" s="414"/>
      <c r="H14" s="177"/>
      <c r="I14" s="177"/>
      <c r="J14" s="177"/>
      <c r="K14" s="176"/>
      <c r="L14" s="177"/>
      <c r="M14" s="176"/>
      <c r="N14" s="178"/>
      <c r="O14" s="178"/>
      <c r="P14" s="178"/>
      <c r="Q14" s="178"/>
      <c r="R14" s="177"/>
      <c r="S14" s="183"/>
      <c r="T14" s="178"/>
      <c r="U14" s="175"/>
      <c r="V14" s="175"/>
      <c r="W14" s="418"/>
      <c r="X14" s="450"/>
      <c r="Y14" s="452"/>
      <c r="Z14" s="552" t="s">
        <v>129</v>
      </c>
      <c r="AA14" s="553"/>
      <c r="AB14" s="553"/>
      <c r="AC14" s="163">
        <f>C36+D36+E36+F36+G36+H36+I36+J36</f>
        <v>0</v>
      </c>
    </row>
    <row r="15" spans="2:33" ht="14.25" customHeight="1" x14ac:dyDescent="0.25">
      <c r="B15" s="189">
        <v>10</v>
      </c>
      <c r="C15" s="182"/>
      <c r="D15" s="174"/>
      <c r="E15" s="171"/>
      <c r="F15" s="417"/>
      <c r="G15" s="413"/>
      <c r="H15" s="173"/>
      <c r="I15" s="173"/>
      <c r="J15" s="173"/>
      <c r="K15" s="172"/>
      <c r="L15" s="173"/>
      <c r="M15" s="172"/>
      <c r="N15" s="174"/>
      <c r="O15" s="174"/>
      <c r="P15" s="174"/>
      <c r="Q15" s="174"/>
      <c r="R15" s="173"/>
      <c r="S15" s="182"/>
      <c r="T15" s="174"/>
      <c r="U15" s="171"/>
      <c r="V15" s="171"/>
      <c r="W15" s="417"/>
      <c r="X15" s="449"/>
      <c r="Y15" s="454"/>
      <c r="Z15" s="552" t="s">
        <v>130</v>
      </c>
      <c r="AA15" s="553"/>
      <c r="AB15" s="553"/>
      <c r="AC15" s="163">
        <f>H38</f>
        <v>0</v>
      </c>
    </row>
    <row r="16" spans="2:33" ht="14.25" customHeight="1" x14ac:dyDescent="0.25">
      <c r="B16" s="190">
        <v>11</v>
      </c>
      <c r="C16" s="183"/>
      <c r="D16" s="178"/>
      <c r="E16" s="175"/>
      <c r="F16" s="418"/>
      <c r="G16" s="414"/>
      <c r="H16" s="177"/>
      <c r="I16" s="177"/>
      <c r="J16" s="177"/>
      <c r="K16" s="176"/>
      <c r="L16" s="177"/>
      <c r="M16" s="176"/>
      <c r="N16" s="178"/>
      <c r="O16" s="178"/>
      <c r="P16" s="178"/>
      <c r="Q16" s="178"/>
      <c r="R16" s="177"/>
      <c r="S16" s="183"/>
      <c r="T16" s="178"/>
      <c r="U16" s="175"/>
      <c r="V16" s="175"/>
      <c r="W16" s="418"/>
      <c r="X16" s="450"/>
      <c r="Y16" s="452"/>
      <c r="Z16" s="552" t="s">
        <v>99</v>
      </c>
      <c r="AA16" s="553"/>
      <c r="AB16" s="553"/>
      <c r="AC16" s="163">
        <f>W44</f>
        <v>0</v>
      </c>
    </row>
    <row r="17" spans="2:29" ht="14.25" customHeight="1" x14ac:dyDescent="0.25">
      <c r="B17" s="189">
        <v>12</v>
      </c>
      <c r="C17" s="182"/>
      <c r="D17" s="174"/>
      <c r="E17" s="171"/>
      <c r="F17" s="417"/>
      <c r="G17" s="413"/>
      <c r="H17" s="173"/>
      <c r="I17" s="173"/>
      <c r="J17" s="173"/>
      <c r="K17" s="172"/>
      <c r="L17" s="173"/>
      <c r="M17" s="172"/>
      <c r="N17" s="174"/>
      <c r="O17" s="174"/>
      <c r="P17" s="174"/>
      <c r="Q17" s="174"/>
      <c r="R17" s="173"/>
      <c r="S17" s="182"/>
      <c r="T17" s="174"/>
      <c r="U17" s="171"/>
      <c r="V17" s="171"/>
      <c r="W17" s="417"/>
      <c r="X17" s="449"/>
      <c r="Y17" s="454"/>
      <c r="Z17" s="554" t="s">
        <v>192</v>
      </c>
      <c r="AA17" s="554"/>
      <c r="AB17" s="552"/>
      <c r="AC17" s="163">
        <f>AC45</f>
        <v>0</v>
      </c>
    </row>
    <row r="18" spans="2:29" ht="14.25" customHeight="1" thickBot="1" x14ac:dyDescent="0.3">
      <c r="B18" s="190">
        <v>13</v>
      </c>
      <c r="C18" s="183"/>
      <c r="D18" s="178"/>
      <c r="E18" s="175"/>
      <c r="F18" s="418"/>
      <c r="G18" s="414"/>
      <c r="H18" s="177"/>
      <c r="I18" s="177"/>
      <c r="J18" s="177"/>
      <c r="K18" s="176"/>
      <c r="L18" s="177"/>
      <c r="M18" s="176"/>
      <c r="N18" s="178"/>
      <c r="O18" s="178"/>
      <c r="P18" s="178"/>
      <c r="Q18" s="178"/>
      <c r="R18" s="177"/>
      <c r="S18" s="183"/>
      <c r="T18" s="178"/>
      <c r="U18" s="175"/>
      <c r="V18" s="175"/>
      <c r="W18" s="418"/>
      <c r="X18" s="450"/>
      <c r="Y18" s="452"/>
      <c r="Z18" s="497" t="s">
        <v>48</v>
      </c>
      <c r="AA18" s="498"/>
      <c r="AB18" s="498"/>
      <c r="AC18" s="162">
        <f>AC14+AC15+AC16+AC17</f>
        <v>0</v>
      </c>
    </row>
    <row r="19" spans="2:29" ht="14.25" customHeight="1" x14ac:dyDescent="0.25">
      <c r="B19" s="189">
        <v>14</v>
      </c>
      <c r="C19" s="182"/>
      <c r="D19" s="174"/>
      <c r="E19" s="171"/>
      <c r="F19" s="417"/>
      <c r="G19" s="413"/>
      <c r="H19" s="173"/>
      <c r="I19" s="173"/>
      <c r="J19" s="173"/>
      <c r="K19" s="172"/>
      <c r="L19" s="173"/>
      <c r="M19" s="172"/>
      <c r="N19" s="174"/>
      <c r="O19" s="174"/>
      <c r="P19" s="174"/>
      <c r="Q19" s="174"/>
      <c r="R19" s="173"/>
      <c r="S19" s="182"/>
      <c r="T19" s="174"/>
      <c r="U19" s="171"/>
      <c r="V19" s="171"/>
      <c r="W19" s="417"/>
      <c r="X19" s="449"/>
      <c r="Y19" s="454"/>
    </row>
    <row r="20" spans="2:29" ht="14.25" customHeight="1" thickBot="1" x14ac:dyDescent="0.3">
      <c r="B20" s="190">
        <v>15</v>
      </c>
      <c r="C20" s="183"/>
      <c r="D20" s="178"/>
      <c r="E20" s="175"/>
      <c r="F20" s="418"/>
      <c r="G20" s="414"/>
      <c r="H20" s="177"/>
      <c r="I20" s="177"/>
      <c r="J20" s="177"/>
      <c r="K20" s="176"/>
      <c r="L20" s="177"/>
      <c r="M20" s="176"/>
      <c r="N20" s="178"/>
      <c r="O20" s="178"/>
      <c r="P20" s="178"/>
      <c r="Q20" s="178"/>
      <c r="R20" s="177"/>
      <c r="S20" s="183"/>
      <c r="T20" s="178"/>
      <c r="U20" s="175"/>
      <c r="V20" s="175"/>
      <c r="W20" s="418"/>
      <c r="X20" s="450"/>
      <c r="Y20" s="452"/>
    </row>
    <row r="21" spans="2:29" ht="14.25" customHeight="1" x14ac:dyDescent="0.25">
      <c r="B21" s="189">
        <v>16</v>
      </c>
      <c r="C21" s="182"/>
      <c r="D21" s="174"/>
      <c r="E21" s="171"/>
      <c r="F21" s="417"/>
      <c r="G21" s="413"/>
      <c r="H21" s="173"/>
      <c r="I21" s="173"/>
      <c r="J21" s="173"/>
      <c r="K21" s="172"/>
      <c r="L21" s="173"/>
      <c r="M21" s="172"/>
      <c r="N21" s="174"/>
      <c r="O21" s="174"/>
      <c r="P21" s="174"/>
      <c r="Q21" s="174"/>
      <c r="R21" s="173"/>
      <c r="S21" s="182"/>
      <c r="T21" s="174"/>
      <c r="U21" s="171"/>
      <c r="V21" s="171"/>
      <c r="W21" s="417"/>
      <c r="X21" s="449"/>
      <c r="Y21" s="454"/>
      <c r="Z21" s="499" t="s">
        <v>131</v>
      </c>
      <c r="AA21" s="500"/>
      <c r="AB21" s="500"/>
      <c r="AC21" s="501"/>
    </row>
    <row r="22" spans="2:29" ht="14.25" customHeight="1" x14ac:dyDescent="0.25">
      <c r="B22" s="190">
        <v>17</v>
      </c>
      <c r="C22" s="183"/>
      <c r="D22" s="178"/>
      <c r="E22" s="175"/>
      <c r="F22" s="418"/>
      <c r="G22" s="414"/>
      <c r="H22" s="177"/>
      <c r="I22" s="177"/>
      <c r="J22" s="177"/>
      <c r="K22" s="176"/>
      <c r="L22" s="177"/>
      <c r="M22" s="176"/>
      <c r="N22" s="178"/>
      <c r="O22" s="178"/>
      <c r="P22" s="178"/>
      <c r="Q22" s="178"/>
      <c r="R22" s="177"/>
      <c r="S22" s="183"/>
      <c r="T22" s="178"/>
      <c r="U22" s="175"/>
      <c r="V22" s="175"/>
      <c r="W22" s="418"/>
      <c r="X22" s="450"/>
      <c r="Y22" s="452"/>
      <c r="Z22" s="495" t="s">
        <v>133</v>
      </c>
      <c r="AA22" s="496"/>
      <c r="AB22" s="496"/>
      <c r="AC22" s="163">
        <f>M36+N36+O36+P36+Q36+R36</f>
        <v>0</v>
      </c>
    </row>
    <row r="23" spans="2:29" ht="14.25" customHeight="1" x14ac:dyDescent="0.25">
      <c r="B23" s="189">
        <v>18</v>
      </c>
      <c r="C23" s="182"/>
      <c r="D23" s="174"/>
      <c r="E23" s="171"/>
      <c r="F23" s="417"/>
      <c r="G23" s="413"/>
      <c r="H23" s="173"/>
      <c r="I23" s="173"/>
      <c r="J23" s="173"/>
      <c r="K23" s="172"/>
      <c r="L23" s="173"/>
      <c r="M23" s="172"/>
      <c r="N23" s="174"/>
      <c r="O23" s="174"/>
      <c r="P23" s="174"/>
      <c r="Q23" s="174"/>
      <c r="R23" s="173"/>
      <c r="S23" s="182"/>
      <c r="T23" s="174"/>
      <c r="U23" s="171"/>
      <c r="V23" s="171"/>
      <c r="W23" s="417"/>
      <c r="X23" s="449"/>
      <c r="Y23" s="454"/>
      <c r="Z23" s="495" t="s">
        <v>132</v>
      </c>
      <c r="AA23" s="496"/>
      <c r="AB23" s="496"/>
      <c r="AC23" s="163">
        <f>S36+T36+U36+V36</f>
        <v>0</v>
      </c>
    </row>
    <row r="24" spans="2:29" ht="14.25" customHeight="1" x14ac:dyDescent="0.25">
      <c r="B24" s="190">
        <v>19</v>
      </c>
      <c r="C24" s="183"/>
      <c r="D24" s="178"/>
      <c r="E24" s="175"/>
      <c r="F24" s="418"/>
      <c r="G24" s="414"/>
      <c r="H24" s="177"/>
      <c r="I24" s="177"/>
      <c r="J24" s="177"/>
      <c r="K24" s="176"/>
      <c r="L24" s="177"/>
      <c r="M24" s="176"/>
      <c r="N24" s="178"/>
      <c r="O24" s="178"/>
      <c r="P24" s="178"/>
      <c r="Q24" s="178"/>
      <c r="R24" s="177"/>
      <c r="S24" s="183"/>
      <c r="T24" s="178"/>
      <c r="U24" s="175"/>
      <c r="V24" s="175"/>
      <c r="W24" s="418"/>
      <c r="X24" s="450"/>
      <c r="Y24" s="452"/>
      <c r="Z24" s="546" t="s">
        <v>134</v>
      </c>
      <c r="AA24" s="546"/>
      <c r="AB24" s="495"/>
      <c r="AC24" s="163">
        <f>G61+H61</f>
        <v>0</v>
      </c>
    </row>
    <row r="25" spans="2:29" ht="14.25" customHeight="1" x14ac:dyDescent="0.25">
      <c r="B25" s="189">
        <v>20</v>
      </c>
      <c r="C25" s="182"/>
      <c r="D25" s="174"/>
      <c r="E25" s="171"/>
      <c r="F25" s="417"/>
      <c r="G25" s="413"/>
      <c r="H25" s="173"/>
      <c r="I25" s="173"/>
      <c r="J25" s="173"/>
      <c r="K25" s="172"/>
      <c r="L25" s="173"/>
      <c r="M25" s="172"/>
      <c r="N25" s="174"/>
      <c r="O25" s="174"/>
      <c r="P25" s="174"/>
      <c r="Q25" s="174"/>
      <c r="R25" s="173"/>
      <c r="S25" s="182"/>
      <c r="T25" s="174"/>
      <c r="U25" s="171"/>
      <c r="V25" s="171"/>
      <c r="W25" s="417"/>
      <c r="X25" s="449"/>
      <c r="Y25" s="454"/>
      <c r="Z25" s="546" t="s">
        <v>135</v>
      </c>
      <c r="AA25" s="546"/>
      <c r="AB25" s="495"/>
      <c r="AC25" s="163">
        <f>W44</f>
        <v>0</v>
      </c>
    </row>
    <row r="26" spans="2:29" ht="14.25" customHeight="1" thickBot="1" x14ac:dyDescent="0.3">
      <c r="B26" s="190">
        <v>21</v>
      </c>
      <c r="C26" s="183"/>
      <c r="D26" s="178"/>
      <c r="E26" s="175"/>
      <c r="F26" s="418"/>
      <c r="G26" s="414"/>
      <c r="H26" s="177"/>
      <c r="I26" s="177"/>
      <c r="J26" s="177"/>
      <c r="K26" s="176"/>
      <c r="L26" s="177"/>
      <c r="M26" s="176"/>
      <c r="N26" s="178"/>
      <c r="O26" s="178"/>
      <c r="P26" s="178"/>
      <c r="Q26" s="178"/>
      <c r="R26" s="177"/>
      <c r="S26" s="183"/>
      <c r="T26" s="178"/>
      <c r="U26" s="175"/>
      <c r="V26" s="175"/>
      <c r="W26" s="418"/>
      <c r="X26" s="450"/>
      <c r="Y26" s="452"/>
      <c r="Z26" s="547" t="s">
        <v>48</v>
      </c>
      <c r="AA26" s="548"/>
      <c r="AB26" s="548"/>
      <c r="AC26" s="162">
        <f>AC22+AC23+AC24+AC25</f>
        <v>0</v>
      </c>
    </row>
    <row r="27" spans="2:29" ht="14.25" customHeight="1" x14ac:dyDescent="0.25">
      <c r="B27" s="189">
        <v>22</v>
      </c>
      <c r="C27" s="182"/>
      <c r="D27" s="174"/>
      <c r="E27" s="171"/>
      <c r="F27" s="417"/>
      <c r="G27" s="413"/>
      <c r="H27" s="173"/>
      <c r="I27" s="173"/>
      <c r="J27" s="173"/>
      <c r="K27" s="172"/>
      <c r="L27" s="173"/>
      <c r="M27" s="172"/>
      <c r="N27" s="174"/>
      <c r="O27" s="174"/>
      <c r="P27" s="174"/>
      <c r="Q27" s="174"/>
      <c r="R27" s="173"/>
      <c r="S27" s="182"/>
      <c r="T27" s="174"/>
      <c r="U27" s="171"/>
      <c r="V27" s="171"/>
      <c r="W27" s="417"/>
      <c r="X27" s="449"/>
      <c r="Y27" s="454"/>
    </row>
    <row r="28" spans="2:29" ht="14.25" customHeight="1" x14ac:dyDescent="0.25">
      <c r="B28" s="190">
        <v>23</v>
      </c>
      <c r="C28" s="183"/>
      <c r="D28" s="178"/>
      <c r="E28" s="175"/>
      <c r="F28" s="418"/>
      <c r="G28" s="414"/>
      <c r="H28" s="177"/>
      <c r="I28" s="177"/>
      <c r="J28" s="177"/>
      <c r="K28" s="176"/>
      <c r="L28" s="177"/>
      <c r="M28" s="176"/>
      <c r="N28" s="178"/>
      <c r="O28" s="178"/>
      <c r="P28" s="178"/>
      <c r="Q28" s="178"/>
      <c r="R28" s="177"/>
      <c r="S28" s="183"/>
      <c r="T28" s="178"/>
      <c r="U28" s="175"/>
      <c r="V28" s="175"/>
      <c r="W28" s="418"/>
      <c r="X28" s="450"/>
      <c r="Y28" s="452"/>
    </row>
    <row r="29" spans="2:29" ht="14.25" customHeight="1" x14ac:dyDescent="0.25">
      <c r="B29" s="189">
        <v>24</v>
      </c>
      <c r="C29" s="368"/>
      <c r="D29" s="369"/>
      <c r="E29" s="370"/>
      <c r="F29" s="419"/>
      <c r="G29" s="415"/>
      <c r="H29" s="371"/>
      <c r="I29" s="371"/>
      <c r="J29" s="371"/>
      <c r="K29" s="372"/>
      <c r="L29" s="371"/>
      <c r="M29" s="372"/>
      <c r="N29" s="369"/>
      <c r="O29" s="369"/>
      <c r="P29" s="369"/>
      <c r="Q29" s="369"/>
      <c r="R29" s="371"/>
      <c r="S29" s="182"/>
      <c r="T29" s="174"/>
      <c r="U29" s="171"/>
      <c r="V29" s="171"/>
      <c r="W29" s="417"/>
      <c r="X29" s="449"/>
      <c r="Y29" s="454"/>
    </row>
    <row r="30" spans="2:29" ht="14.25" customHeight="1" x14ac:dyDescent="0.25">
      <c r="B30" s="190">
        <v>25</v>
      </c>
      <c r="C30" s="183"/>
      <c r="D30" s="178"/>
      <c r="E30" s="175"/>
      <c r="F30" s="418"/>
      <c r="G30" s="414"/>
      <c r="H30" s="177"/>
      <c r="I30" s="177"/>
      <c r="J30" s="177"/>
      <c r="K30" s="176"/>
      <c r="L30" s="177"/>
      <c r="M30" s="176"/>
      <c r="N30" s="178"/>
      <c r="O30" s="178"/>
      <c r="P30" s="178"/>
      <c r="Q30" s="178"/>
      <c r="R30" s="177"/>
      <c r="S30" s="183"/>
      <c r="T30" s="178"/>
      <c r="U30" s="175"/>
      <c r="V30" s="175"/>
      <c r="W30" s="418"/>
      <c r="X30" s="450"/>
      <c r="Y30" s="452"/>
    </row>
    <row r="31" spans="2:29" ht="14.25" customHeight="1" x14ac:dyDescent="0.25">
      <c r="B31" s="189">
        <v>26</v>
      </c>
      <c r="C31" s="368"/>
      <c r="D31" s="369"/>
      <c r="E31" s="370"/>
      <c r="F31" s="419"/>
      <c r="G31" s="415"/>
      <c r="H31" s="371"/>
      <c r="I31" s="371"/>
      <c r="J31" s="371"/>
      <c r="K31" s="372"/>
      <c r="L31" s="371"/>
      <c r="M31" s="372"/>
      <c r="N31" s="369"/>
      <c r="O31" s="369"/>
      <c r="P31" s="369"/>
      <c r="Q31" s="369"/>
      <c r="R31" s="371"/>
      <c r="S31" s="182"/>
      <c r="T31" s="174"/>
      <c r="U31" s="171"/>
      <c r="V31" s="171"/>
      <c r="W31" s="417"/>
      <c r="X31" s="449"/>
      <c r="Y31" s="454"/>
    </row>
    <row r="32" spans="2:29" ht="14.25" customHeight="1" x14ac:dyDescent="0.25">
      <c r="B32" s="190">
        <v>27</v>
      </c>
      <c r="C32" s="183"/>
      <c r="D32" s="178"/>
      <c r="E32" s="175"/>
      <c r="F32" s="418"/>
      <c r="G32" s="414"/>
      <c r="H32" s="177"/>
      <c r="I32" s="177"/>
      <c r="J32" s="177"/>
      <c r="K32" s="176"/>
      <c r="L32" s="177"/>
      <c r="M32" s="176"/>
      <c r="N32" s="178"/>
      <c r="O32" s="178"/>
      <c r="P32" s="178"/>
      <c r="Q32" s="178"/>
      <c r="R32" s="177"/>
      <c r="S32" s="183"/>
      <c r="T32" s="178"/>
      <c r="U32" s="175"/>
      <c r="V32" s="175"/>
      <c r="W32" s="418"/>
      <c r="X32" s="450"/>
      <c r="Y32" s="452"/>
    </row>
    <row r="33" spans="2:36" ht="14.25" customHeight="1" x14ac:dyDescent="0.25">
      <c r="B33" s="189">
        <v>28</v>
      </c>
      <c r="C33" s="368"/>
      <c r="D33" s="369"/>
      <c r="E33" s="370"/>
      <c r="F33" s="419"/>
      <c r="G33" s="415"/>
      <c r="H33" s="371"/>
      <c r="I33" s="371"/>
      <c r="J33" s="371"/>
      <c r="K33" s="372"/>
      <c r="L33" s="371"/>
      <c r="M33" s="372"/>
      <c r="N33" s="369"/>
      <c r="O33" s="369"/>
      <c r="P33" s="369"/>
      <c r="Q33" s="369"/>
      <c r="R33" s="371"/>
      <c r="S33" s="182"/>
      <c r="T33" s="174"/>
      <c r="U33" s="171"/>
      <c r="V33" s="171"/>
      <c r="W33" s="417"/>
      <c r="X33" s="449"/>
      <c r="Y33" s="454"/>
    </row>
    <row r="34" spans="2:36" ht="14.25" customHeight="1" x14ac:dyDescent="0.25">
      <c r="B34" s="190">
        <v>29</v>
      </c>
      <c r="C34" s="183"/>
      <c r="D34" s="178"/>
      <c r="E34" s="175"/>
      <c r="F34" s="418"/>
      <c r="G34" s="414"/>
      <c r="H34" s="177"/>
      <c r="I34" s="177"/>
      <c r="J34" s="177"/>
      <c r="K34" s="176"/>
      <c r="L34" s="177"/>
      <c r="M34" s="176"/>
      <c r="N34" s="178"/>
      <c r="O34" s="178"/>
      <c r="P34" s="178"/>
      <c r="Q34" s="178"/>
      <c r="R34" s="177"/>
      <c r="S34" s="183"/>
      <c r="T34" s="178"/>
      <c r="U34" s="175"/>
      <c r="V34" s="175"/>
      <c r="W34" s="418"/>
      <c r="X34" s="450"/>
      <c r="Y34" s="452"/>
    </row>
    <row r="35" spans="2:36" ht="14.25" customHeight="1" thickBot="1" x14ac:dyDescent="0.3">
      <c r="B35" s="374">
        <v>30</v>
      </c>
      <c r="C35" s="368"/>
      <c r="D35" s="369"/>
      <c r="E35" s="370"/>
      <c r="F35" s="420"/>
      <c r="G35" s="415"/>
      <c r="H35" s="371"/>
      <c r="I35" s="371"/>
      <c r="J35" s="371"/>
      <c r="K35" s="372"/>
      <c r="L35" s="371"/>
      <c r="M35" s="372"/>
      <c r="N35" s="369"/>
      <c r="O35" s="369"/>
      <c r="P35" s="369"/>
      <c r="Q35" s="369"/>
      <c r="R35" s="371"/>
      <c r="S35" s="182"/>
      <c r="T35" s="174"/>
      <c r="U35" s="171"/>
      <c r="V35" s="171"/>
      <c r="W35" s="417"/>
      <c r="X35" s="449"/>
      <c r="Y35" s="454"/>
    </row>
    <row r="36" spans="2:36" ht="14.25" customHeight="1" thickBot="1" x14ac:dyDescent="0.3">
      <c r="C36" s="4">
        <f t="shared" ref="C36:V36" si="0">SUM(C6:C35)</f>
        <v>0</v>
      </c>
      <c r="D36" s="4">
        <f t="shared" si="0"/>
        <v>0</v>
      </c>
      <c r="E36" s="49">
        <f t="shared" si="0"/>
        <v>0</v>
      </c>
      <c r="F36" s="4">
        <f t="shared" si="0"/>
        <v>0</v>
      </c>
      <c r="G36" s="4">
        <f t="shared" si="0"/>
        <v>0</v>
      </c>
      <c r="H36" s="4">
        <f t="shared" si="0"/>
        <v>0</v>
      </c>
      <c r="I36" s="4">
        <f t="shared" si="0"/>
        <v>0</v>
      </c>
      <c r="J36" s="49">
        <f t="shared" si="0"/>
        <v>0</v>
      </c>
      <c r="K36" s="4">
        <f t="shared" si="0"/>
        <v>0</v>
      </c>
      <c r="L36" s="234">
        <f t="shared" si="0"/>
        <v>0</v>
      </c>
      <c r="M36" s="4">
        <f t="shared" si="0"/>
        <v>0</v>
      </c>
      <c r="N36" s="4">
        <f t="shared" si="0"/>
        <v>0</v>
      </c>
      <c r="O36" s="4">
        <f t="shared" si="0"/>
        <v>0</v>
      </c>
      <c r="P36" s="4">
        <f t="shared" si="0"/>
        <v>0</v>
      </c>
      <c r="Q36" s="4">
        <f t="shared" si="0"/>
        <v>0</v>
      </c>
      <c r="R36" s="4">
        <f t="shared" si="0"/>
        <v>0</v>
      </c>
      <c r="S36" s="4">
        <f t="shared" si="0"/>
        <v>0</v>
      </c>
      <c r="T36" s="4">
        <f t="shared" si="0"/>
        <v>0</v>
      </c>
      <c r="U36" s="4">
        <f t="shared" si="0"/>
        <v>0</v>
      </c>
      <c r="V36" s="373">
        <f t="shared" si="0"/>
        <v>0</v>
      </c>
      <c r="W36" s="447"/>
      <c r="X36" s="451"/>
      <c r="Y36" s="453"/>
    </row>
    <row r="37" spans="2:36" s="6" customFormat="1" ht="14.25" customHeight="1" thickBot="1" x14ac:dyDescent="0.3">
      <c r="B37" s="47"/>
      <c r="C37" s="2"/>
      <c r="D37" s="2"/>
      <c r="E37" s="5"/>
      <c r="F37" s="5"/>
      <c r="G37" s="5"/>
      <c r="H37" s="5"/>
      <c r="I37" s="5"/>
      <c r="J37" s="5"/>
      <c r="K37" s="5"/>
      <c r="L37" s="5"/>
      <c r="M37" s="3"/>
      <c r="N37" s="3"/>
      <c r="O37" s="7"/>
      <c r="P37" s="3"/>
      <c r="Q37" s="3"/>
      <c r="R37" s="3"/>
      <c r="S37" s="48"/>
      <c r="T37" s="48"/>
      <c r="U37" s="1"/>
      <c r="V37" s="5"/>
      <c r="W37" s="5"/>
      <c r="X37" s="5"/>
      <c r="Y37" s="7"/>
      <c r="Z37" s="5"/>
      <c r="AA37" s="1"/>
      <c r="AB37" s="5"/>
      <c r="AC37" s="5"/>
      <c r="AD37" s="5"/>
      <c r="AI37" s="461"/>
      <c r="AJ37" s="461"/>
    </row>
    <row r="38" spans="2:36" s="6" customFormat="1" ht="25.5" customHeight="1" thickBot="1" x14ac:dyDescent="0.3">
      <c r="B38" s="47"/>
      <c r="C38" s="529" t="s">
        <v>50</v>
      </c>
      <c r="D38" s="530"/>
      <c r="E38" s="530"/>
      <c r="F38" s="530"/>
      <c r="G38" s="531"/>
      <c r="H38" s="270">
        <f>C47+I44</f>
        <v>0</v>
      </c>
      <c r="I38" s="5"/>
      <c r="J38" s="5"/>
      <c r="K38" s="5"/>
      <c r="L38" s="5"/>
      <c r="M38" s="3"/>
      <c r="N38" s="3"/>
      <c r="O38" s="7"/>
      <c r="P38" s="5"/>
      <c r="Q38" s="5"/>
      <c r="R38" s="5"/>
      <c r="S38" s="5"/>
      <c r="T38" s="5"/>
      <c r="U38" s="5"/>
      <c r="V38" s="5"/>
      <c r="W38" s="5"/>
      <c r="X38" s="5"/>
      <c r="Y38" s="7"/>
      <c r="Z38" s="5"/>
      <c r="AA38" s="1"/>
      <c r="AB38" s="5"/>
      <c r="AC38" s="5"/>
      <c r="AD38" s="5"/>
      <c r="AI38" s="461"/>
      <c r="AJ38" s="461"/>
    </row>
    <row r="39" spans="2:36" s="11" customFormat="1" ht="57" customHeight="1" thickBot="1" x14ac:dyDescent="0.3">
      <c r="C39" s="573" t="s">
        <v>51</v>
      </c>
      <c r="D39" s="574"/>
      <c r="E39" s="574"/>
      <c r="F39" s="575"/>
      <c r="G39" s="502" t="s">
        <v>52</v>
      </c>
      <c r="H39" s="503"/>
      <c r="I39" s="504"/>
      <c r="S39" s="526" t="s">
        <v>46</v>
      </c>
      <c r="T39" s="527"/>
      <c r="U39" s="527"/>
      <c r="V39" s="527"/>
      <c r="W39" s="528"/>
      <c r="X39" s="1"/>
      <c r="Z39" s="473" t="s">
        <v>47</v>
      </c>
      <c r="AA39" s="474"/>
      <c r="AB39" s="474"/>
      <c r="AC39" s="475"/>
      <c r="AI39" s="423"/>
      <c r="AJ39" s="423"/>
    </row>
    <row r="40" spans="2:36" ht="18" customHeight="1" x14ac:dyDescent="0.25">
      <c r="C40" s="582"/>
      <c r="D40" s="583"/>
      <c r="E40" s="583"/>
      <c r="F40" s="584"/>
      <c r="G40" s="564" t="s">
        <v>43</v>
      </c>
      <c r="H40" s="565"/>
      <c r="I40" s="568"/>
      <c r="S40" s="476" t="s">
        <v>42</v>
      </c>
      <c r="T40" s="477"/>
      <c r="U40" s="477"/>
      <c r="V40" s="477"/>
      <c r="W40" s="364"/>
      <c r="Z40" s="478" t="s">
        <v>20</v>
      </c>
      <c r="AA40" s="479"/>
      <c r="AB40" s="480"/>
      <c r="AC40" s="484" t="s">
        <v>28</v>
      </c>
    </row>
    <row r="41" spans="2:36" ht="15.75" customHeight="1" x14ac:dyDescent="0.25">
      <c r="C41" s="582"/>
      <c r="D41" s="583"/>
      <c r="E41" s="583"/>
      <c r="F41" s="584"/>
      <c r="G41" s="566"/>
      <c r="H41" s="567"/>
      <c r="I41" s="568"/>
      <c r="S41" s="469" t="s">
        <v>12</v>
      </c>
      <c r="T41" s="470"/>
      <c r="U41" s="470"/>
      <c r="V41" s="470"/>
      <c r="W41" s="365"/>
      <c r="Z41" s="481"/>
      <c r="AA41" s="482"/>
      <c r="AB41" s="483"/>
      <c r="AC41" s="485"/>
    </row>
    <row r="42" spans="2:36" ht="18" customHeight="1" x14ac:dyDescent="0.25">
      <c r="C42" s="582"/>
      <c r="D42" s="583"/>
      <c r="E42" s="583"/>
      <c r="F42" s="584"/>
      <c r="G42" s="564" t="s">
        <v>49</v>
      </c>
      <c r="H42" s="565"/>
      <c r="I42" s="568"/>
      <c r="S42" s="469" t="s">
        <v>13</v>
      </c>
      <c r="T42" s="470"/>
      <c r="U42" s="470"/>
      <c r="V42" s="470"/>
      <c r="W42" s="366"/>
      <c r="Z42" s="466"/>
      <c r="AA42" s="467"/>
      <c r="AB42" s="468"/>
      <c r="AC42" s="58"/>
    </row>
    <row r="43" spans="2:36" ht="15.75" customHeight="1" x14ac:dyDescent="0.25">
      <c r="C43" s="582"/>
      <c r="D43" s="583"/>
      <c r="E43" s="583"/>
      <c r="F43" s="584"/>
      <c r="G43" s="566"/>
      <c r="H43" s="567"/>
      <c r="I43" s="568"/>
      <c r="S43" s="469" t="s">
        <v>14</v>
      </c>
      <c r="T43" s="470"/>
      <c r="U43" s="470"/>
      <c r="V43" s="470"/>
      <c r="W43" s="366"/>
      <c r="Z43" s="466"/>
      <c r="AA43" s="467"/>
      <c r="AB43" s="468"/>
      <c r="AC43" s="58"/>
    </row>
    <row r="44" spans="2:36" ht="14.25" customHeight="1" thickBot="1" x14ac:dyDescent="0.3">
      <c r="C44" s="582"/>
      <c r="D44" s="583"/>
      <c r="E44" s="583"/>
      <c r="F44" s="584"/>
      <c r="G44" s="267" t="s">
        <v>38</v>
      </c>
      <c r="H44" s="268"/>
      <c r="I44" s="50">
        <f>I40+I42</f>
        <v>0</v>
      </c>
      <c r="S44" s="471" t="s">
        <v>48</v>
      </c>
      <c r="T44" s="472"/>
      <c r="U44" s="472"/>
      <c r="V44" s="472"/>
      <c r="W44" s="367">
        <f>W40+W41+W42+W43</f>
        <v>0</v>
      </c>
      <c r="Z44" s="466"/>
      <c r="AA44" s="467"/>
      <c r="AB44" s="468"/>
      <c r="AC44" s="58"/>
    </row>
    <row r="45" spans="2:36" ht="14.25" customHeight="1" thickBot="1" x14ac:dyDescent="0.3">
      <c r="C45" s="582"/>
      <c r="D45" s="583"/>
      <c r="E45" s="583"/>
      <c r="F45" s="584"/>
      <c r="Z45" s="464" t="s">
        <v>38</v>
      </c>
      <c r="AA45" s="465"/>
      <c r="AB45" s="465"/>
      <c r="AC45" s="50">
        <f>SUM(AC42:AC44)</f>
        <v>0</v>
      </c>
    </row>
    <row r="46" spans="2:36" ht="14.25" customHeight="1" x14ac:dyDescent="0.25">
      <c r="C46" s="582"/>
      <c r="D46" s="583"/>
      <c r="E46" s="583"/>
      <c r="F46" s="584"/>
      <c r="G46" s="569" t="s">
        <v>32</v>
      </c>
      <c r="H46" s="585"/>
      <c r="I46" s="570"/>
      <c r="W46" s="6"/>
      <c r="X46" s="6"/>
    </row>
    <row r="47" spans="2:36" ht="14.25" customHeight="1" thickBot="1" x14ac:dyDescent="0.3">
      <c r="C47" s="576">
        <f>C40+C41+C42+C43+C44+C45+C46</f>
        <v>0</v>
      </c>
      <c r="D47" s="577"/>
      <c r="E47" s="577"/>
      <c r="F47" s="578"/>
      <c r="G47" s="579" t="s">
        <v>18</v>
      </c>
      <c r="H47" s="580"/>
      <c r="I47" s="581"/>
      <c r="W47" s="6"/>
      <c r="X47" s="6"/>
    </row>
    <row r="48" spans="2:36" ht="14.25" customHeight="1" thickBot="1" x14ac:dyDescent="0.3">
      <c r="G48" s="51" t="s">
        <v>16</v>
      </c>
      <c r="H48" s="269"/>
      <c r="W48" s="6"/>
      <c r="X48" s="6"/>
    </row>
    <row r="49" spans="7:24" ht="17.25" customHeight="1" thickBot="1" x14ac:dyDescent="0.3">
      <c r="G49" s="51" t="s">
        <v>213</v>
      </c>
      <c r="H49" s="59"/>
      <c r="W49" s="6"/>
      <c r="X49" s="6"/>
    </row>
    <row r="50" spans="7:24" ht="15" customHeight="1" x14ac:dyDescent="0.25">
      <c r="G50" s="569" t="s">
        <v>31</v>
      </c>
      <c r="H50" s="570"/>
      <c r="W50" s="6"/>
      <c r="X50" s="6"/>
    </row>
    <row r="51" spans="7:24" ht="15" customHeight="1" thickBot="1" x14ac:dyDescent="0.3">
      <c r="G51" s="571"/>
      <c r="H51" s="572"/>
      <c r="W51" s="6"/>
      <c r="X51" s="6"/>
    </row>
    <row r="52" spans="7:24" x14ac:dyDescent="0.25">
      <c r="G52" s="52" t="s">
        <v>11</v>
      </c>
      <c r="H52" s="52" t="s">
        <v>10</v>
      </c>
      <c r="W52" s="6"/>
      <c r="X52" s="6"/>
    </row>
    <row r="53" spans="7:24" ht="15.75" thickBot="1" x14ac:dyDescent="0.3">
      <c r="G53" s="53"/>
      <c r="H53" s="53"/>
      <c r="W53" s="6"/>
      <c r="X53" s="6"/>
    </row>
    <row r="54" spans="7:24" x14ac:dyDescent="0.25">
      <c r="G54" s="60"/>
      <c r="H54" s="63"/>
    </row>
    <row r="55" spans="7:24" x14ac:dyDescent="0.25">
      <c r="G55" s="61"/>
      <c r="H55" s="54"/>
    </row>
    <row r="56" spans="7:24" ht="15" customHeight="1" x14ac:dyDescent="0.25">
      <c r="G56" s="62"/>
      <c r="H56" s="55"/>
    </row>
    <row r="57" spans="7:24" x14ac:dyDescent="0.25">
      <c r="G57" s="61"/>
      <c r="H57" s="54"/>
    </row>
    <row r="58" spans="7:24" ht="15" customHeight="1" x14ac:dyDescent="0.25">
      <c r="G58" s="62"/>
      <c r="H58" s="55"/>
    </row>
    <row r="59" spans="7:24" x14ac:dyDescent="0.25">
      <c r="G59" s="61"/>
      <c r="H59" s="54"/>
    </row>
    <row r="60" spans="7:24" ht="15.75" customHeight="1" thickBot="1" x14ac:dyDescent="0.3">
      <c r="G60" s="62"/>
      <c r="H60" s="55"/>
    </row>
    <row r="61" spans="7:24" ht="26.25" customHeight="1" thickBot="1" x14ac:dyDescent="0.3">
      <c r="G61" s="4">
        <f>SUM(G54:G60)</f>
        <v>0</v>
      </c>
      <c r="H61" s="49">
        <f>SUM(H54:H60)</f>
        <v>0</v>
      </c>
    </row>
  </sheetData>
  <sheetProtection algorithmName="SHA-512" hashValue="RqmmfKksPGY+zrwYZp0jOp7hiKaiC7thAD/f3YhbB5xWC/QD5Z5KugShvE7sX0WRZ5o+GNazcfjrMwRk2tRVnA==" saltValue="z7JVOoHsASNi8aXByXu5GQ==" spinCount="100000" sheet="1" objects="1" scenarios="1"/>
  <mergeCells count="75">
    <mergeCell ref="C1:L1"/>
    <mergeCell ref="K2:K5"/>
    <mergeCell ref="L2:L5"/>
    <mergeCell ref="G2:J3"/>
    <mergeCell ref="C2:E3"/>
    <mergeCell ref="F2:F5"/>
    <mergeCell ref="I4:J4"/>
    <mergeCell ref="B4:B5"/>
    <mergeCell ref="C4:C5"/>
    <mergeCell ref="D4:D5"/>
    <mergeCell ref="E4:E5"/>
    <mergeCell ref="G4:H4"/>
    <mergeCell ref="C42:F42"/>
    <mergeCell ref="C43:F43"/>
    <mergeCell ref="C41:F41"/>
    <mergeCell ref="C39:F39"/>
    <mergeCell ref="C40:F40"/>
    <mergeCell ref="C47:F47"/>
    <mergeCell ref="C45:F45"/>
    <mergeCell ref="C46:F46"/>
    <mergeCell ref="G46:I46"/>
    <mergeCell ref="C44:F44"/>
    <mergeCell ref="G47:I47"/>
    <mergeCell ref="Z13:AC13"/>
    <mergeCell ref="Z14:AB14"/>
    <mergeCell ref="AD7:AD8"/>
    <mergeCell ref="Z5:AB6"/>
    <mergeCell ref="AD5:AG5"/>
    <mergeCell ref="AD6:AE6"/>
    <mergeCell ref="AF6:AG6"/>
    <mergeCell ref="Z7:AA7"/>
    <mergeCell ref="AE7:AE8"/>
    <mergeCell ref="AF7:AF8"/>
    <mergeCell ref="AG7:AG8"/>
    <mergeCell ref="Z8:AA8"/>
    <mergeCell ref="Z9:AA9"/>
    <mergeCell ref="Z10:AA10"/>
    <mergeCell ref="AD10:AF10"/>
    <mergeCell ref="G50:H51"/>
    <mergeCell ref="G42:H43"/>
    <mergeCell ref="I42:I43"/>
    <mergeCell ref="S42:V42"/>
    <mergeCell ref="Z21:AC21"/>
    <mergeCell ref="Z22:AB22"/>
    <mergeCell ref="Z23:AB23"/>
    <mergeCell ref="Z24:AB24"/>
    <mergeCell ref="Z25:AB25"/>
    <mergeCell ref="C38:G38"/>
    <mergeCell ref="G39:I39"/>
    <mergeCell ref="G40:H41"/>
    <mergeCell ref="I40:I41"/>
    <mergeCell ref="Z26:AB26"/>
    <mergeCell ref="S39:W39"/>
    <mergeCell ref="Z39:AC39"/>
    <mergeCell ref="S1:U1"/>
    <mergeCell ref="M2:R3"/>
    <mergeCell ref="S2:V3"/>
    <mergeCell ref="T4:T5"/>
    <mergeCell ref="U4:U5"/>
    <mergeCell ref="V4:V5"/>
    <mergeCell ref="S4:S5"/>
    <mergeCell ref="Z15:AB15"/>
    <mergeCell ref="Z16:AB16"/>
    <mergeCell ref="Z17:AB17"/>
    <mergeCell ref="Z18:AB18"/>
    <mergeCell ref="S40:V40"/>
    <mergeCell ref="Z40:AB41"/>
    <mergeCell ref="AC40:AC41"/>
    <mergeCell ref="S41:V41"/>
    <mergeCell ref="Z45:AB45"/>
    <mergeCell ref="Z42:AB42"/>
    <mergeCell ref="S43:V43"/>
    <mergeCell ref="Z43:AB43"/>
    <mergeCell ref="S44:V44"/>
    <mergeCell ref="Z44:AB44"/>
  </mergeCells>
  <pageMargins left="0.7" right="0.7" top="0.75" bottom="0.75" header="0.3" footer="0.3"/>
  <pageSetup paperSize="9" scale="64" fitToHeight="0" orientation="landscape"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9D89678A-5454-4461-9DE6-EE0C07AD70B9}">
          <x14:formula1>
            <xm:f>Llistes!$D$11:$D$19</xm:f>
          </x14:formula1>
          <xm:sqref>X6:X35</xm:sqref>
        </x14:dataValidation>
        <x14:dataValidation type="list" allowBlank="1" showInputMessage="1" showErrorMessage="1" xr:uid="{88A6D6ED-85C5-4B36-9A88-CF9760C856B4}">
          <x14:formula1>
            <xm:f>'Usos Activitats Pròpies'!$G$1:$AA$1</xm:f>
          </x14:formula1>
          <xm:sqref>Y6:Y36</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pageSetUpPr fitToPage="1"/>
  </sheetPr>
  <dimension ref="B1:AJ61"/>
  <sheetViews>
    <sheetView zoomScale="80" zoomScaleNormal="80" zoomScalePageLayoutView="85" workbookViewId="0">
      <pane ySplit="5" topLeftCell="A6" activePane="bottomLeft" state="frozen"/>
      <selection pane="bottomLeft" activeCell="C6" sqref="C6"/>
    </sheetView>
  </sheetViews>
  <sheetFormatPr baseColWidth="10" defaultColWidth="7.5703125" defaultRowHeight="15" x14ac:dyDescent="0.25"/>
  <cols>
    <col min="1" max="1" width="1.7109375" style="1" customWidth="1"/>
    <col min="2" max="2" width="7.5703125" style="11" customWidth="1"/>
    <col min="3" max="10" width="7.5703125" style="1"/>
    <col min="11" max="11" width="6.7109375" style="1" customWidth="1"/>
    <col min="12" max="12" width="6.140625" style="1" customWidth="1"/>
    <col min="13" max="13" width="7.5703125" style="1"/>
    <col min="14" max="14" width="7.5703125" style="1" customWidth="1"/>
    <col min="15" max="16" width="7.5703125" style="1"/>
    <col min="17" max="18" width="7.5703125" style="1" customWidth="1"/>
    <col min="19" max="22" width="7.5703125" style="1"/>
    <col min="23" max="23" width="9.5703125" style="1" customWidth="1"/>
    <col min="24" max="24" width="10.28515625" style="1" customWidth="1"/>
    <col min="25" max="25" width="12" style="1" customWidth="1"/>
    <col min="26" max="28" width="7.5703125" style="1"/>
    <col min="29" max="29" width="9.85546875" style="1" bestFit="1" customWidth="1"/>
    <col min="30" max="30" width="7.5703125" style="1" customWidth="1"/>
    <col min="31" max="34" width="7.5703125" style="1"/>
    <col min="35" max="35" width="20.5703125" style="197" customWidth="1"/>
    <col min="36" max="36" width="22.28515625" style="197" customWidth="1"/>
    <col min="37" max="16384" width="7.5703125" style="1"/>
  </cols>
  <sheetData>
    <row r="1" spans="2:33" ht="26.25" customHeight="1" thickBot="1" x14ac:dyDescent="0.3">
      <c r="B1" s="12" t="str">
        <f>MensualSumatori!A1</f>
        <v>Gener</v>
      </c>
      <c r="C1" s="532" t="s">
        <v>45</v>
      </c>
      <c r="D1" s="533"/>
      <c r="E1" s="533"/>
      <c r="F1" s="533"/>
      <c r="G1" s="533"/>
      <c r="H1" s="533"/>
      <c r="I1" s="533"/>
      <c r="J1" s="533"/>
      <c r="K1" s="533"/>
      <c r="L1" s="534"/>
      <c r="S1" s="505" t="s">
        <v>190</v>
      </c>
      <c r="T1" s="506"/>
      <c r="U1" s="507"/>
      <c r="V1" s="279"/>
    </row>
    <row r="2" spans="2:33" ht="14.25" customHeight="1" x14ac:dyDescent="0.25">
      <c r="B2" s="12">
        <v>31</v>
      </c>
      <c r="C2" s="535" t="s">
        <v>1</v>
      </c>
      <c r="D2" s="536"/>
      <c r="E2" s="536"/>
      <c r="F2" s="592" t="s">
        <v>2</v>
      </c>
      <c r="G2" s="535" t="s">
        <v>24</v>
      </c>
      <c r="H2" s="536"/>
      <c r="I2" s="536"/>
      <c r="J2" s="537"/>
      <c r="K2" s="541" t="s">
        <v>169</v>
      </c>
      <c r="L2" s="541" t="s">
        <v>170</v>
      </c>
      <c r="M2" s="508" t="s">
        <v>0</v>
      </c>
      <c r="N2" s="509"/>
      <c r="O2" s="509"/>
      <c r="P2" s="509"/>
      <c r="Q2" s="509"/>
      <c r="R2" s="510"/>
      <c r="S2" s="514" t="s">
        <v>29</v>
      </c>
      <c r="T2" s="515"/>
      <c r="U2" s="515"/>
      <c r="V2" s="516"/>
      <c r="W2" s="274"/>
      <c r="X2" s="274"/>
    </row>
    <row r="3" spans="2:33" ht="14.25" customHeight="1" thickBot="1" x14ac:dyDescent="0.3">
      <c r="C3" s="538"/>
      <c r="D3" s="539"/>
      <c r="E3" s="539"/>
      <c r="F3" s="593"/>
      <c r="G3" s="538"/>
      <c r="H3" s="539"/>
      <c r="I3" s="539"/>
      <c r="J3" s="540"/>
      <c r="K3" s="542"/>
      <c r="L3" s="542"/>
      <c r="M3" s="511"/>
      <c r="N3" s="512"/>
      <c r="O3" s="512"/>
      <c r="P3" s="512"/>
      <c r="Q3" s="512"/>
      <c r="R3" s="513"/>
      <c r="S3" s="517"/>
      <c r="T3" s="518"/>
      <c r="U3" s="518"/>
      <c r="V3" s="519"/>
      <c r="W3" s="274"/>
      <c r="X3" s="274"/>
    </row>
    <row r="4" spans="2:33" ht="30.75" customHeight="1" thickBot="1" x14ac:dyDescent="0.3">
      <c r="B4" s="586" t="s">
        <v>17</v>
      </c>
      <c r="C4" s="588" t="s">
        <v>3</v>
      </c>
      <c r="D4" s="588" t="s">
        <v>4</v>
      </c>
      <c r="E4" s="590" t="s">
        <v>5</v>
      </c>
      <c r="F4" s="593"/>
      <c r="G4" s="544" t="s">
        <v>25</v>
      </c>
      <c r="H4" s="545"/>
      <c r="I4" s="544" t="s">
        <v>5</v>
      </c>
      <c r="J4" s="545"/>
      <c r="K4" s="542"/>
      <c r="L4" s="542"/>
      <c r="M4" s="44" t="s">
        <v>186</v>
      </c>
      <c r="N4" s="44" t="s">
        <v>187</v>
      </c>
      <c r="O4" s="45" t="s">
        <v>22</v>
      </c>
      <c r="P4" s="46" t="s">
        <v>23</v>
      </c>
      <c r="Q4" s="45" t="s">
        <v>188</v>
      </c>
      <c r="R4" s="46" t="s">
        <v>189</v>
      </c>
      <c r="S4" s="524" t="s">
        <v>6</v>
      </c>
      <c r="T4" s="520" t="s">
        <v>7</v>
      </c>
      <c r="U4" s="520" t="s">
        <v>8</v>
      </c>
      <c r="V4" s="522" t="s">
        <v>9</v>
      </c>
      <c r="W4" s="274"/>
      <c r="X4" s="274"/>
    </row>
    <row r="5" spans="2:33" ht="36.75" customHeight="1" thickBot="1" x14ac:dyDescent="0.3">
      <c r="B5" s="587"/>
      <c r="C5" s="589"/>
      <c r="D5" s="589"/>
      <c r="E5" s="591"/>
      <c r="F5" s="594"/>
      <c r="G5" s="265" t="s">
        <v>21</v>
      </c>
      <c r="H5" s="272" t="s">
        <v>26</v>
      </c>
      <c r="I5" s="266" t="s">
        <v>21</v>
      </c>
      <c r="J5" s="271" t="s">
        <v>26</v>
      </c>
      <c r="K5" s="543"/>
      <c r="L5" s="543"/>
      <c r="M5" s="20" t="s">
        <v>15</v>
      </c>
      <c r="N5" s="164" t="s">
        <v>15</v>
      </c>
      <c r="O5" s="21" t="s">
        <v>15</v>
      </c>
      <c r="P5" s="21" t="s">
        <v>15</v>
      </c>
      <c r="Q5" s="21" t="s">
        <v>15</v>
      </c>
      <c r="R5" s="21" t="s">
        <v>15</v>
      </c>
      <c r="S5" s="525"/>
      <c r="T5" s="521"/>
      <c r="U5" s="521"/>
      <c r="V5" s="523"/>
      <c r="W5" s="278" t="s">
        <v>225</v>
      </c>
      <c r="X5" s="462" t="s">
        <v>222</v>
      </c>
      <c r="Y5" s="463" t="s">
        <v>250</v>
      </c>
      <c r="Z5" s="515" t="s">
        <v>44</v>
      </c>
      <c r="AA5" s="515"/>
      <c r="AB5" s="516"/>
      <c r="AD5" s="557" t="s">
        <v>184</v>
      </c>
      <c r="AE5" s="558"/>
      <c r="AF5" s="558"/>
      <c r="AG5" s="559"/>
    </row>
    <row r="6" spans="2:33" ht="14.25" customHeight="1" thickBot="1" x14ac:dyDescent="0.3">
      <c r="B6" s="188">
        <v>1</v>
      </c>
      <c r="C6" s="179"/>
      <c r="D6" s="180"/>
      <c r="E6" s="165"/>
      <c r="F6" s="416"/>
      <c r="G6" s="412"/>
      <c r="H6" s="166"/>
      <c r="I6" s="166"/>
      <c r="J6" s="166"/>
      <c r="K6" s="167"/>
      <c r="L6" s="170"/>
      <c r="M6" s="167"/>
      <c r="N6" s="168"/>
      <c r="O6" s="168"/>
      <c r="P6" s="168"/>
      <c r="Q6" s="168"/>
      <c r="R6" s="170"/>
      <c r="S6" s="181"/>
      <c r="T6" s="168"/>
      <c r="U6" s="169"/>
      <c r="V6" s="169"/>
      <c r="W6" s="446"/>
      <c r="X6" s="448"/>
      <c r="Y6" s="452"/>
      <c r="Z6" s="555"/>
      <c r="AA6" s="555"/>
      <c r="AB6" s="556"/>
      <c r="AD6" s="544" t="s">
        <v>25</v>
      </c>
      <c r="AE6" s="545"/>
      <c r="AF6" s="544" t="s">
        <v>5</v>
      </c>
      <c r="AG6" s="545"/>
    </row>
    <row r="7" spans="2:33" ht="14.25" customHeight="1" x14ac:dyDescent="0.25">
      <c r="B7" s="189">
        <v>2</v>
      </c>
      <c r="C7" s="182"/>
      <c r="D7" s="174"/>
      <c r="E7" s="171"/>
      <c r="F7" s="417"/>
      <c r="G7" s="413"/>
      <c r="H7" s="173"/>
      <c r="I7" s="173"/>
      <c r="J7" s="173"/>
      <c r="K7" s="172"/>
      <c r="L7" s="173"/>
      <c r="M7" s="172"/>
      <c r="N7" s="174"/>
      <c r="O7" s="174"/>
      <c r="P7" s="174"/>
      <c r="Q7" s="174"/>
      <c r="R7" s="173"/>
      <c r="S7" s="182"/>
      <c r="T7" s="174"/>
      <c r="U7" s="171"/>
      <c r="V7" s="171"/>
      <c r="W7" s="417"/>
      <c r="X7" s="449"/>
      <c r="Y7" s="454"/>
      <c r="Z7" s="486" t="s">
        <v>6</v>
      </c>
      <c r="AA7" s="487"/>
      <c r="AB7" s="56"/>
      <c r="AD7" s="493" t="s">
        <v>21</v>
      </c>
      <c r="AE7" s="560" t="s">
        <v>26</v>
      </c>
      <c r="AF7" s="493" t="s">
        <v>21</v>
      </c>
      <c r="AG7" s="560" t="s">
        <v>26</v>
      </c>
    </row>
    <row r="8" spans="2:33" ht="14.25" customHeight="1" thickBot="1" x14ac:dyDescent="0.3">
      <c r="B8" s="190">
        <v>3</v>
      </c>
      <c r="C8" s="183"/>
      <c r="D8" s="178"/>
      <c r="E8" s="175"/>
      <c r="F8" s="418"/>
      <c r="G8" s="414"/>
      <c r="H8" s="177"/>
      <c r="I8" s="177"/>
      <c r="J8" s="177"/>
      <c r="K8" s="176"/>
      <c r="L8" s="177"/>
      <c r="M8" s="176"/>
      <c r="N8" s="178"/>
      <c r="O8" s="178"/>
      <c r="P8" s="178"/>
      <c r="Q8" s="178"/>
      <c r="R8" s="177"/>
      <c r="S8" s="183"/>
      <c r="T8" s="178"/>
      <c r="U8" s="175"/>
      <c r="V8" s="175"/>
      <c r="W8" s="418"/>
      <c r="X8" s="450"/>
      <c r="Y8" s="452"/>
      <c r="Z8" s="562" t="s">
        <v>7</v>
      </c>
      <c r="AA8" s="563"/>
      <c r="AB8" s="56"/>
      <c r="AD8" s="494"/>
      <c r="AE8" s="561"/>
      <c r="AF8" s="494"/>
      <c r="AG8" s="561"/>
    </row>
    <row r="9" spans="2:33" ht="14.25" customHeight="1" thickBot="1" x14ac:dyDescent="0.3">
      <c r="B9" s="189">
        <v>4</v>
      </c>
      <c r="C9" s="182"/>
      <c r="D9" s="174"/>
      <c r="E9" s="171"/>
      <c r="F9" s="417"/>
      <c r="G9" s="413"/>
      <c r="H9" s="173"/>
      <c r="I9" s="173"/>
      <c r="J9" s="173"/>
      <c r="K9" s="172"/>
      <c r="L9" s="173"/>
      <c r="M9" s="172"/>
      <c r="N9" s="174"/>
      <c r="O9" s="174"/>
      <c r="P9" s="174"/>
      <c r="Q9" s="174"/>
      <c r="R9" s="173"/>
      <c r="S9" s="182"/>
      <c r="T9" s="174"/>
      <c r="U9" s="171"/>
      <c r="V9" s="171"/>
      <c r="W9" s="417"/>
      <c r="X9" s="449"/>
      <c r="Y9" s="454"/>
      <c r="Z9" s="486" t="s">
        <v>8</v>
      </c>
      <c r="AA9" s="487"/>
      <c r="AB9" s="56"/>
      <c r="AD9" s="273">
        <f>COUNTIFS(G6:G35,"&gt;4")</f>
        <v>0</v>
      </c>
      <c r="AE9" s="273">
        <f>COUNTIFS(H6:H35,"&gt;4")</f>
        <v>0</v>
      </c>
      <c r="AF9" s="273">
        <f>COUNTIFS(I6:I35,"&gt;4")</f>
        <v>0</v>
      </c>
      <c r="AG9" s="273">
        <f>COUNTIFS(J6:J35,"&gt;4")</f>
        <v>0</v>
      </c>
    </row>
    <row r="10" spans="2:33" ht="14.25" customHeight="1" thickBot="1" x14ac:dyDescent="0.3">
      <c r="B10" s="190">
        <v>5</v>
      </c>
      <c r="C10" s="183"/>
      <c r="D10" s="178"/>
      <c r="E10" s="175"/>
      <c r="F10" s="418"/>
      <c r="G10" s="414"/>
      <c r="H10" s="177"/>
      <c r="I10" s="177"/>
      <c r="J10" s="177"/>
      <c r="K10" s="176"/>
      <c r="L10" s="177"/>
      <c r="M10" s="176"/>
      <c r="N10" s="178"/>
      <c r="O10" s="178"/>
      <c r="P10" s="178"/>
      <c r="Q10" s="178"/>
      <c r="R10" s="177"/>
      <c r="S10" s="183"/>
      <c r="T10" s="178"/>
      <c r="U10" s="175"/>
      <c r="V10" s="175"/>
      <c r="W10" s="418"/>
      <c r="X10" s="450"/>
      <c r="Y10" s="452"/>
      <c r="Z10" s="488" t="s">
        <v>9</v>
      </c>
      <c r="AA10" s="489"/>
      <c r="AB10" s="57">
        <v>1</v>
      </c>
      <c r="AD10" s="490" t="s">
        <v>185</v>
      </c>
      <c r="AE10" s="491"/>
      <c r="AF10" s="492"/>
      <c r="AG10" s="273">
        <f>AD9+AE9+AF9+AG9</f>
        <v>0</v>
      </c>
    </row>
    <row r="11" spans="2:33" ht="14.25" customHeight="1" x14ac:dyDescent="0.25">
      <c r="B11" s="189">
        <v>6</v>
      </c>
      <c r="C11" s="182"/>
      <c r="D11" s="174"/>
      <c r="E11" s="171"/>
      <c r="F11" s="417"/>
      <c r="G11" s="413"/>
      <c r="H11" s="173"/>
      <c r="I11" s="173"/>
      <c r="J11" s="173"/>
      <c r="K11" s="172"/>
      <c r="L11" s="173"/>
      <c r="M11" s="172"/>
      <c r="N11" s="174"/>
      <c r="O11" s="174"/>
      <c r="P11" s="174"/>
      <c r="Q11" s="174"/>
      <c r="R11" s="173"/>
      <c r="S11" s="182"/>
      <c r="T11" s="174"/>
      <c r="U11" s="171"/>
      <c r="V11" s="171"/>
      <c r="W11" s="417"/>
      <c r="X11" s="449"/>
      <c r="Y11" s="454"/>
    </row>
    <row r="12" spans="2:33" ht="14.25" customHeight="1" thickBot="1" x14ac:dyDescent="0.3">
      <c r="B12" s="190">
        <v>7</v>
      </c>
      <c r="C12" s="183"/>
      <c r="D12" s="178"/>
      <c r="E12" s="175"/>
      <c r="F12" s="418"/>
      <c r="G12" s="414"/>
      <c r="H12" s="177"/>
      <c r="I12" s="177"/>
      <c r="J12" s="177"/>
      <c r="K12" s="176"/>
      <c r="L12" s="177"/>
      <c r="M12" s="176"/>
      <c r="N12" s="178"/>
      <c r="O12" s="178"/>
      <c r="P12" s="178"/>
      <c r="Q12" s="178"/>
      <c r="R12" s="177"/>
      <c r="S12" s="183"/>
      <c r="T12" s="178"/>
      <c r="U12" s="175"/>
      <c r="V12" s="175"/>
      <c r="W12" s="418"/>
      <c r="X12" s="450"/>
      <c r="Y12" s="452"/>
    </row>
    <row r="13" spans="2:33" ht="14.25" customHeight="1" x14ac:dyDescent="0.25">
      <c r="B13" s="189">
        <v>8</v>
      </c>
      <c r="C13" s="182"/>
      <c r="D13" s="174"/>
      <c r="E13" s="171"/>
      <c r="F13" s="417"/>
      <c r="G13" s="413"/>
      <c r="H13" s="173"/>
      <c r="I13" s="173"/>
      <c r="J13" s="173"/>
      <c r="K13" s="172"/>
      <c r="L13" s="173"/>
      <c r="M13" s="172"/>
      <c r="N13" s="174"/>
      <c r="O13" s="174"/>
      <c r="P13" s="174"/>
      <c r="Q13" s="174"/>
      <c r="R13" s="173"/>
      <c r="S13" s="182"/>
      <c r="T13" s="174"/>
      <c r="U13" s="171"/>
      <c r="V13" s="171"/>
      <c r="W13" s="417"/>
      <c r="X13" s="449"/>
      <c r="Y13" s="454"/>
      <c r="Z13" s="549" t="s">
        <v>128</v>
      </c>
      <c r="AA13" s="550"/>
      <c r="AB13" s="550"/>
      <c r="AC13" s="551"/>
    </row>
    <row r="14" spans="2:33" ht="14.25" customHeight="1" x14ac:dyDescent="0.25">
      <c r="B14" s="190">
        <v>9</v>
      </c>
      <c r="C14" s="183"/>
      <c r="D14" s="178"/>
      <c r="E14" s="175"/>
      <c r="F14" s="418"/>
      <c r="G14" s="414"/>
      <c r="H14" s="177"/>
      <c r="I14" s="177"/>
      <c r="J14" s="177"/>
      <c r="K14" s="176"/>
      <c r="L14" s="177"/>
      <c r="M14" s="176"/>
      <c r="N14" s="178"/>
      <c r="O14" s="178"/>
      <c r="P14" s="178"/>
      <c r="Q14" s="178"/>
      <c r="R14" s="177"/>
      <c r="S14" s="183"/>
      <c r="T14" s="178"/>
      <c r="U14" s="175"/>
      <c r="V14" s="175"/>
      <c r="W14" s="418"/>
      <c r="X14" s="450"/>
      <c r="Y14" s="452"/>
      <c r="Z14" s="552" t="s">
        <v>129</v>
      </c>
      <c r="AA14" s="553"/>
      <c r="AB14" s="553"/>
      <c r="AC14" s="163">
        <f>C36+D36+E36+F36+G36+H36+I36+J36</f>
        <v>0</v>
      </c>
    </row>
    <row r="15" spans="2:33" ht="14.25" customHeight="1" x14ac:dyDescent="0.25">
      <c r="B15" s="189">
        <v>10</v>
      </c>
      <c r="C15" s="182"/>
      <c r="D15" s="174"/>
      <c r="E15" s="171"/>
      <c r="F15" s="417"/>
      <c r="G15" s="413"/>
      <c r="H15" s="173"/>
      <c r="I15" s="173"/>
      <c r="J15" s="173"/>
      <c r="K15" s="172"/>
      <c r="L15" s="173"/>
      <c r="M15" s="172"/>
      <c r="N15" s="174"/>
      <c r="O15" s="174"/>
      <c r="P15" s="174"/>
      <c r="Q15" s="174"/>
      <c r="R15" s="173"/>
      <c r="S15" s="182"/>
      <c r="T15" s="174"/>
      <c r="U15" s="171"/>
      <c r="V15" s="171"/>
      <c r="W15" s="417"/>
      <c r="X15" s="449"/>
      <c r="Y15" s="454"/>
      <c r="Z15" s="552" t="s">
        <v>130</v>
      </c>
      <c r="AA15" s="553"/>
      <c r="AB15" s="553"/>
      <c r="AC15" s="163">
        <f>H38</f>
        <v>0</v>
      </c>
    </row>
    <row r="16" spans="2:33" ht="14.25" customHeight="1" x14ac:dyDescent="0.25">
      <c r="B16" s="190">
        <v>11</v>
      </c>
      <c r="C16" s="183"/>
      <c r="D16" s="178"/>
      <c r="E16" s="175"/>
      <c r="F16" s="418"/>
      <c r="G16" s="414"/>
      <c r="H16" s="177"/>
      <c r="I16" s="177"/>
      <c r="J16" s="177"/>
      <c r="K16" s="176"/>
      <c r="L16" s="177"/>
      <c r="M16" s="176"/>
      <c r="N16" s="178"/>
      <c r="O16" s="178"/>
      <c r="P16" s="178"/>
      <c r="Q16" s="178"/>
      <c r="R16" s="177"/>
      <c r="S16" s="183"/>
      <c r="T16" s="178"/>
      <c r="U16" s="175"/>
      <c r="V16" s="175"/>
      <c r="W16" s="418"/>
      <c r="X16" s="450"/>
      <c r="Y16" s="452"/>
      <c r="Z16" s="552" t="s">
        <v>99</v>
      </c>
      <c r="AA16" s="553"/>
      <c r="AB16" s="553"/>
      <c r="AC16" s="163">
        <f>W44</f>
        <v>0</v>
      </c>
    </row>
    <row r="17" spans="2:29" ht="14.25" customHeight="1" x14ac:dyDescent="0.25">
      <c r="B17" s="189">
        <v>12</v>
      </c>
      <c r="C17" s="182"/>
      <c r="D17" s="174"/>
      <c r="E17" s="171"/>
      <c r="F17" s="417"/>
      <c r="G17" s="413"/>
      <c r="H17" s="173"/>
      <c r="I17" s="173"/>
      <c r="J17" s="173"/>
      <c r="K17" s="172"/>
      <c r="L17" s="173"/>
      <c r="M17" s="172"/>
      <c r="N17" s="174"/>
      <c r="O17" s="174"/>
      <c r="P17" s="174"/>
      <c r="Q17" s="174"/>
      <c r="R17" s="173"/>
      <c r="S17" s="182"/>
      <c r="T17" s="174"/>
      <c r="U17" s="171"/>
      <c r="V17" s="171"/>
      <c r="W17" s="417"/>
      <c r="X17" s="449"/>
      <c r="Y17" s="454"/>
      <c r="Z17" s="554" t="s">
        <v>192</v>
      </c>
      <c r="AA17" s="554"/>
      <c r="AB17" s="552"/>
      <c r="AC17" s="163">
        <f>AC45</f>
        <v>0</v>
      </c>
    </row>
    <row r="18" spans="2:29" ht="14.25" customHeight="1" thickBot="1" x14ac:dyDescent="0.3">
      <c r="B18" s="190">
        <v>13</v>
      </c>
      <c r="C18" s="183"/>
      <c r="D18" s="178"/>
      <c r="E18" s="175"/>
      <c r="F18" s="418"/>
      <c r="G18" s="414"/>
      <c r="H18" s="177"/>
      <c r="I18" s="177"/>
      <c r="J18" s="177"/>
      <c r="K18" s="176"/>
      <c r="L18" s="177"/>
      <c r="M18" s="176"/>
      <c r="N18" s="178"/>
      <c r="O18" s="178"/>
      <c r="P18" s="178"/>
      <c r="Q18" s="178"/>
      <c r="R18" s="177"/>
      <c r="S18" s="183"/>
      <c r="T18" s="178"/>
      <c r="U18" s="175"/>
      <c r="V18" s="175"/>
      <c r="W18" s="418"/>
      <c r="X18" s="450"/>
      <c r="Y18" s="452"/>
      <c r="Z18" s="497" t="s">
        <v>48</v>
      </c>
      <c r="AA18" s="498"/>
      <c r="AB18" s="498"/>
      <c r="AC18" s="162">
        <f>AC14+AC15+AC16+AC17</f>
        <v>0</v>
      </c>
    </row>
    <row r="19" spans="2:29" ht="14.25" customHeight="1" x14ac:dyDescent="0.25">
      <c r="B19" s="189">
        <v>14</v>
      </c>
      <c r="C19" s="182"/>
      <c r="D19" s="174"/>
      <c r="E19" s="171"/>
      <c r="F19" s="417"/>
      <c r="G19" s="413"/>
      <c r="H19" s="173"/>
      <c r="I19" s="173"/>
      <c r="J19" s="173"/>
      <c r="K19" s="172"/>
      <c r="L19" s="173"/>
      <c r="M19" s="172"/>
      <c r="N19" s="174"/>
      <c r="O19" s="174"/>
      <c r="P19" s="174"/>
      <c r="Q19" s="174"/>
      <c r="R19" s="173"/>
      <c r="S19" s="182"/>
      <c r="T19" s="174"/>
      <c r="U19" s="171"/>
      <c r="V19" s="171"/>
      <c r="W19" s="417"/>
      <c r="X19" s="449"/>
      <c r="Y19" s="454"/>
    </row>
    <row r="20" spans="2:29" ht="14.25" customHeight="1" thickBot="1" x14ac:dyDescent="0.3">
      <c r="B20" s="190">
        <v>15</v>
      </c>
      <c r="C20" s="183"/>
      <c r="D20" s="178"/>
      <c r="E20" s="175"/>
      <c r="F20" s="418"/>
      <c r="G20" s="414"/>
      <c r="H20" s="177"/>
      <c r="I20" s="177"/>
      <c r="J20" s="177"/>
      <c r="K20" s="176"/>
      <c r="L20" s="177"/>
      <c r="M20" s="176"/>
      <c r="N20" s="178"/>
      <c r="O20" s="178"/>
      <c r="P20" s="178"/>
      <c r="Q20" s="178"/>
      <c r="R20" s="177"/>
      <c r="S20" s="183"/>
      <c r="T20" s="178"/>
      <c r="U20" s="175"/>
      <c r="V20" s="175"/>
      <c r="W20" s="418"/>
      <c r="X20" s="450"/>
      <c r="Y20" s="452"/>
    </row>
    <row r="21" spans="2:29" ht="14.25" customHeight="1" x14ac:dyDescent="0.25">
      <c r="B21" s="189">
        <v>16</v>
      </c>
      <c r="C21" s="182"/>
      <c r="D21" s="174"/>
      <c r="E21" s="171"/>
      <c r="F21" s="417"/>
      <c r="G21" s="413"/>
      <c r="H21" s="173"/>
      <c r="I21" s="173"/>
      <c r="J21" s="173"/>
      <c r="K21" s="172"/>
      <c r="L21" s="173"/>
      <c r="M21" s="172"/>
      <c r="N21" s="174"/>
      <c r="O21" s="174"/>
      <c r="P21" s="174"/>
      <c r="Q21" s="174"/>
      <c r="R21" s="173"/>
      <c r="S21" s="182"/>
      <c r="T21" s="174"/>
      <c r="U21" s="171"/>
      <c r="V21" s="171"/>
      <c r="W21" s="417"/>
      <c r="X21" s="449"/>
      <c r="Y21" s="454"/>
      <c r="Z21" s="499" t="s">
        <v>131</v>
      </c>
      <c r="AA21" s="500"/>
      <c r="AB21" s="500"/>
      <c r="AC21" s="501"/>
    </row>
    <row r="22" spans="2:29" ht="14.25" customHeight="1" x14ac:dyDescent="0.25">
      <c r="B22" s="190">
        <v>17</v>
      </c>
      <c r="C22" s="183"/>
      <c r="D22" s="178"/>
      <c r="E22" s="175"/>
      <c r="F22" s="418"/>
      <c r="G22" s="414"/>
      <c r="H22" s="177"/>
      <c r="I22" s="177"/>
      <c r="J22" s="177"/>
      <c r="K22" s="176"/>
      <c r="L22" s="177"/>
      <c r="M22" s="176"/>
      <c r="N22" s="178"/>
      <c r="O22" s="178"/>
      <c r="P22" s="178"/>
      <c r="Q22" s="178"/>
      <c r="R22" s="177"/>
      <c r="S22" s="183"/>
      <c r="T22" s="178"/>
      <c r="U22" s="175"/>
      <c r="V22" s="175"/>
      <c r="W22" s="418"/>
      <c r="X22" s="450"/>
      <c r="Y22" s="452"/>
      <c r="Z22" s="495" t="s">
        <v>133</v>
      </c>
      <c r="AA22" s="496"/>
      <c r="AB22" s="496"/>
      <c r="AC22" s="163">
        <f>M36+N36+O36+P36+Q36+R36</f>
        <v>0</v>
      </c>
    </row>
    <row r="23" spans="2:29" ht="14.25" customHeight="1" x14ac:dyDescent="0.25">
      <c r="B23" s="189">
        <v>18</v>
      </c>
      <c r="C23" s="182"/>
      <c r="D23" s="174"/>
      <c r="E23" s="171"/>
      <c r="F23" s="417"/>
      <c r="G23" s="413"/>
      <c r="H23" s="173"/>
      <c r="I23" s="173"/>
      <c r="J23" s="173"/>
      <c r="K23" s="172"/>
      <c r="L23" s="173"/>
      <c r="M23" s="172"/>
      <c r="N23" s="174"/>
      <c r="O23" s="174"/>
      <c r="P23" s="174"/>
      <c r="Q23" s="174"/>
      <c r="R23" s="173"/>
      <c r="S23" s="182"/>
      <c r="T23" s="174"/>
      <c r="U23" s="171"/>
      <c r="V23" s="171"/>
      <c r="W23" s="417"/>
      <c r="X23" s="449"/>
      <c r="Y23" s="454"/>
      <c r="Z23" s="495" t="s">
        <v>132</v>
      </c>
      <c r="AA23" s="496"/>
      <c r="AB23" s="496"/>
      <c r="AC23" s="163">
        <f>S36+T36+U36+V36</f>
        <v>0</v>
      </c>
    </row>
    <row r="24" spans="2:29" ht="14.25" customHeight="1" x14ac:dyDescent="0.25">
      <c r="B24" s="190">
        <v>19</v>
      </c>
      <c r="C24" s="183"/>
      <c r="D24" s="178"/>
      <c r="E24" s="175"/>
      <c r="F24" s="418"/>
      <c r="G24" s="414"/>
      <c r="H24" s="177"/>
      <c r="I24" s="177"/>
      <c r="J24" s="177"/>
      <c r="K24" s="176"/>
      <c r="L24" s="177"/>
      <c r="M24" s="176"/>
      <c r="N24" s="178"/>
      <c r="O24" s="178"/>
      <c r="P24" s="178"/>
      <c r="Q24" s="178"/>
      <c r="R24" s="177"/>
      <c r="S24" s="183"/>
      <c r="T24" s="178"/>
      <c r="U24" s="175"/>
      <c r="V24" s="175"/>
      <c r="W24" s="418"/>
      <c r="X24" s="450"/>
      <c r="Y24" s="452"/>
      <c r="Z24" s="546" t="s">
        <v>134</v>
      </c>
      <c r="AA24" s="546"/>
      <c r="AB24" s="495"/>
      <c r="AC24" s="163">
        <f>G61+H61</f>
        <v>0</v>
      </c>
    </row>
    <row r="25" spans="2:29" ht="14.25" customHeight="1" x14ac:dyDescent="0.25">
      <c r="B25" s="189">
        <v>20</v>
      </c>
      <c r="C25" s="182"/>
      <c r="D25" s="174"/>
      <c r="E25" s="171"/>
      <c r="F25" s="417"/>
      <c r="G25" s="413"/>
      <c r="H25" s="173"/>
      <c r="I25" s="173"/>
      <c r="J25" s="173"/>
      <c r="K25" s="172"/>
      <c r="L25" s="173"/>
      <c r="M25" s="172"/>
      <c r="N25" s="174"/>
      <c r="O25" s="174"/>
      <c r="P25" s="174"/>
      <c r="Q25" s="174"/>
      <c r="R25" s="173"/>
      <c r="S25" s="182"/>
      <c r="T25" s="174"/>
      <c r="U25" s="171"/>
      <c r="V25" s="171"/>
      <c r="W25" s="417"/>
      <c r="X25" s="449"/>
      <c r="Y25" s="454"/>
      <c r="Z25" s="546" t="s">
        <v>135</v>
      </c>
      <c r="AA25" s="546"/>
      <c r="AB25" s="495"/>
      <c r="AC25" s="163">
        <f>W44</f>
        <v>0</v>
      </c>
    </row>
    <row r="26" spans="2:29" ht="14.25" customHeight="1" thickBot="1" x14ac:dyDescent="0.3">
      <c r="B26" s="190">
        <v>21</v>
      </c>
      <c r="C26" s="183"/>
      <c r="D26" s="178"/>
      <c r="E26" s="175"/>
      <c r="F26" s="418"/>
      <c r="G26" s="414"/>
      <c r="H26" s="177"/>
      <c r="I26" s="177"/>
      <c r="J26" s="177"/>
      <c r="K26" s="176"/>
      <c r="L26" s="177"/>
      <c r="M26" s="176"/>
      <c r="N26" s="178"/>
      <c r="O26" s="178"/>
      <c r="P26" s="178"/>
      <c r="Q26" s="178"/>
      <c r="R26" s="177"/>
      <c r="S26" s="183"/>
      <c r="T26" s="178"/>
      <c r="U26" s="175"/>
      <c r="V26" s="175"/>
      <c r="W26" s="418"/>
      <c r="X26" s="450"/>
      <c r="Y26" s="452"/>
      <c r="Z26" s="547" t="s">
        <v>48</v>
      </c>
      <c r="AA26" s="548"/>
      <c r="AB26" s="548"/>
      <c r="AC26" s="162">
        <f>AC22+AC23+AC24+AC25</f>
        <v>0</v>
      </c>
    </row>
    <row r="27" spans="2:29" ht="14.25" customHeight="1" x14ac:dyDescent="0.25">
      <c r="B27" s="189">
        <v>22</v>
      </c>
      <c r="C27" s="182"/>
      <c r="D27" s="174"/>
      <c r="E27" s="171"/>
      <c r="F27" s="417"/>
      <c r="G27" s="413"/>
      <c r="H27" s="173"/>
      <c r="I27" s="173"/>
      <c r="J27" s="173"/>
      <c r="K27" s="172"/>
      <c r="L27" s="173"/>
      <c r="M27" s="172"/>
      <c r="N27" s="174"/>
      <c r="O27" s="174"/>
      <c r="P27" s="174"/>
      <c r="Q27" s="174"/>
      <c r="R27" s="173"/>
      <c r="S27" s="182"/>
      <c r="T27" s="174"/>
      <c r="U27" s="171"/>
      <c r="V27" s="171"/>
      <c r="W27" s="417"/>
      <c r="X27" s="449"/>
      <c r="Y27" s="454"/>
    </row>
    <row r="28" spans="2:29" ht="14.25" customHeight="1" x14ac:dyDescent="0.25">
      <c r="B28" s="190">
        <v>23</v>
      </c>
      <c r="C28" s="183"/>
      <c r="D28" s="178"/>
      <c r="E28" s="175"/>
      <c r="F28" s="418"/>
      <c r="G28" s="414"/>
      <c r="H28" s="177"/>
      <c r="I28" s="177"/>
      <c r="J28" s="177"/>
      <c r="K28" s="176"/>
      <c r="L28" s="177"/>
      <c r="M28" s="176"/>
      <c r="N28" s="178"/>
      <c r="O28" s="178"/>
      <c r="P28" s="178"/>
      <c r="Q28" s="178"/>
      <c r="R28" s="177"/>
      <c r="S28" s="183"/>
      <c r="T28" s="178"/>
      <c r="U28" s="175"/>
      <c r="V28" s="175"/>
      <c r="W28" s="418"/>
      <c r="X28" s="450"/>
      <c r="Y28" s="452"/>
    </row>
    <row r="29" spans="2:29" ht="14.25" customHeight="1" x14ac:dyDescent="0.25">
      <c r="B29" s="189">
        <v>24</v>
      </c>
      <c r="C29" s="368"/>
      <c r="D29" s="369"/>
      <c r="E29" s="370"/>
      <c r="F29" s="419"/>
      <c r="G29" s="415"/>
      <c r="H29" s="371"/>
      <c r="I29" s="371"/>
      <c r="J29" s="371"/>
      <c r="K29" s="372"/>
      <c r="L29" s="371"/>
      <c r="M29" s="372"/>
      <c r="N29" s="369"/>
      <c r="O29" s="369"/>
      <c r="P29" s="369"/>
      <c r="Q29" s="369"/>
      <c r="R29" s="371"/>
      <c r="S29" s="182"/>
      <c r="T29" s="174"/>
      <c r="U29" s="171"/>
      <c r="V29" s="171"/>
      <c r="W29" s="417"/>
      <c r="X29" s="449"/>
      <c r="Y29" s="454"/>
    </row>
    <row r="30" spans="2:29" ht="14.25" customHeight="1" x14ac:dyDescent="0.25">
      <c r="B30" s="190">
        <v>25</v>
      </c>
      <c r="C30" s="183"/>
      <c r="D30" s="178"/>
      <c r="E30" s="175"/>
      <c r="F30" s="418"/>
      <c r="G30" s="414"/>
      <c r="H30" s="177"/>
      <c r="I30" s="177"/>
      <c r="J30" s="177"/>
      <c r="K30" s="176"/>
      <c r="L30" s="177"/>
      <c r="M30" s="176"/>
      <c r="N30" s="178"/>
      <c r="O30" s="178"/>
      <c r="P30" s="178"/>
      <c r="Q30" s="178"/>
      <c r="R30" s="177"/>
      <c r="S30" s="183"/>
      <c r="T30" s="178"/>
      <c r="U30" s="175"/>
      <c r="V30" s="175"/>
      <c r="W30" s="418"/>
      <c r="X30" s="450"/>
      <c r="Y30" s="452"/>
    </row>
    <row r="31" spans="2:29" ht="14.25" customHeight="1" x14ac:dyDescent="0.25">
      <c r="B31" s="189">
        <v>26</v>
      </c>
      <c r="C31" s="368"/>
      <c r="D31" s="369"/>
      <c r="E31" s="370"/>
      <c r="F31" s="419"/>
      <c r="G31" s="415"/>
      <c r="H31" s="371"/>
      <c r="I31" s="371"/>
      <c r="J31" s="371"/>
      <c r="K31" s="372"/>
      <c r="L31" s="371"/>
      <c r="M31" s="372"/>
      <c r="N31" s="369"/>
      <c r="O31" s="369"/>
      <c r="P31" s="369"/>
      <c r="Q31" s="369"/>
      <c r="R31" s="371"/>
      <c r="S31" s="182"/>
      <c r="T31" s="174"/>
      <c r="U31" s="171"/>
      <c r="V31" s="171"/>
      <c r="W31" s="417"/>
      <c r="X31" s="449"/>
      <c r="Y31" s="454"/>
    </row>
    <row r="32" spans="2:29" ht="14.25" customHeight="1" x14ac:dyDescent="0.25">
      <c r="B32" s="190">
        <v>27</v>
      </c>
      <c r="C32" s="183"/>
      <c r="D32" s="178"/>
      <c r="E32" s="175"/>
      <c r="F32" s="418"/>
      <c r="G32" s="414"/>
      <c r="H32" s="177"/>
      <c r="I32" s="177"/>
      <c r="J32" s="177"/>
      <c r="K32" s="176"/>
      <c r="L32" s="177"/>
      <c r="M32" s="176"/>
      <c r="N32" s="178"/>
      <c r="O32" s="178"/>
      <c r="P32" s="178"/>
      <c r="Q32" s="178"/>
      <c r="R32" s="177"/>
      <c r="S32" s="183"/>
      <c r="T32" s="178"/>
      <c r="U32" s="175"/>
      <c r="V32" s="175"/>
      <c r="W32" s="418"/>
      <c r="X32" s="450"/>
      <c r="Y32" s="452"/>
    </row>
    <row r="33" spans="2:36" ht="14.25" customHeight="1" x14ac:dyDescent="0.25">
      <c r="B33" s="189">
        <v>28</v>
      </c>
      <c r="C33" s="368"/>
      <c r="D33" s="369"/>
      <c r="E33" s="370"/>
      <c r="F33" s="419"/>
      <c r="G33" s="415"/>
      <c r="H33" s="371"/>
      <c r="I33" s="371"/>
      <c r="J33" s="371"/>
      <c r="K33" s="372"/>
      <c r="L33" s="371"/>
      <c r="M33" s="372"/>
      <c r="N33" s="369"/>
      <c r="O33" s="369"/>
      <c r="P33" s="369"/>
      <c r="Q33" s="369"/>
      <c r="R33" s="371"/>
      <c r="S33" s="182"/>
      <c r="T33" s="174"/>
      <c r="U33" s="171"/>
      <c r="V33" s="171"/>
      <c r="W33" s="417"/>
      <c r="X33" s="449"/>
      <c r="Y33" s="454"/>
    </row>
    <row r="34" spans="2:36" ht="14.25" customHeight="1" x14ac:dyDescent="0.25">
      <c r="B34" s="190">
        <v>29</v>
      </c>
      <c r="C34" s="183"/>
      <c r="D34" s="178"/>
      <c r="E34" s="175"/>
      <c r="F34" s="418"/>
      <c r="G34" s="414"/>
      <c r="H34" s="177"/>
      <c r="I34" s="177"/>
      <c r="J34" s="177"/>
      <c r="K34" s="176"/>
      <c r="L34" s="177"/>
      <c r="M34" s="176"/>
      <c r="N34" s="178"/>
      <c r="O34" s="178"/>
      <c r="P34" s="178"/>
      <c r="Q34" s="178"/>
      <c r="R34" s="177"/>
      <c r="S34" s="183"/>
      <c r="T34" s="178"/>
      <c r="U34" s="175"/>
      <c r="V34" s="175"/>
      <c r="W34" s="418"/>
      <c r="X34" s="450"/>
      <c r="Y34" s="452"/>
    </row>
    <row r="35" spans="2:36" ht="14.25" customHeight="1" thickBot="1" x14ac:dyDescent="0.3">
      <c r="B35" s="374">
        <v>30</v>
      </c>
      <c r="C35" s="368"/>
      <c r="D35" s="369"/>
      <c r="E35" s="370"/>
      <c r="F35" s="420"/>
      <c r="G35" s="415"/>
      <c r="H35" s="371"/>
      <c r="I35" s="371"/>
      <c r="J35" s="371"/>
      <c r="K35" s="372"/>
      <c r="L35" s="371"/>
      <c r="M35" s="372"/>
      <c r="N35" s="369"/>
      <c r="O35" s="369"/>
      <c r="P35" s="369"/>
      <c r="Q35" s="369"/>
      <c r="R35" s="371"/>
      <c r="S35" s="182"/>
      <c r="T35" s="174"/>
      <c r="U35" s="171"/>
      <c r="V35" s="171"/>
      <c r="W35" s="417"/>
      <c r="X35" s="449"/>
      <c r="Y35" s="454"/>
    </row>
    <row r="36" spans="2:36" ht="14.25" customHeight="1" thickBot="1" x14ac:dyDescent="0.3">
      <c r="C36" s="4">
        <f t="shared" ref="C36:V36" si="0">SUM(C6:C35)</f>
        <v>0</v>
      </c>
      <c r="D36" s="4">
        <f t="shared" si="0"/>
        <v>0</v>
      </c>
      <c r="E36" s="49">
        <f t="shared" si="0"/>
        <v>0</v>
      </c>
      <c r="F36" s="4">
        <f t="shared" si="0"/>
        <v>0</v>
      </c>
      <c r="G36" s="4">
        <f t="shared" si="0"/>
        <v>0</v>
      </c>
      <c r="H36" s="4">
        <f t="shared" si="0"/>
        <v>0</v>
      </c>
      <c r="I36" s="4">
        <f t="shared" si="0"/>
        <v>0</v>
      </c>
      <c r="J36" s="49">
        <f t="shared" si="0"/>
        <v>0</v>
      </c>
      <c r="K36" s="4">
        <f t="shared" si="0"/>
        <v>0</v>
      </c>
      <c r="L36" s="234">
        <f t="shared" si="0"/>
        <v>0</v>
      </c>
      <c r="M36" s="4">
        <f t="shared" si="0"/>
        <v>0</v>
      </c>
      <c r="N36" s="4">
        <f t="shared" si="0"/>
        <v>0</v>
      </c>
      <c r="O36" s="4">
        <f t="shared" si="0"/>
        <v>0</v>
      </c>
      <c r="P36" s="4">
        <f t="shared" si="0"/>
        <v>0</v>
      </c>
      <c r="Q36" s="4">
        <f t="shared" si="0"/>
        <v>0</v>
      </c>
      <c r="R36" s="4">
        <f t="shared" si="0"/>
        <v>0</v>
      </c>
      <c r="S36" s="4">
        <f t="shared" si="0"/>
        <v>0</v>
      </c>
      <c r="T36" s="4">
        <f t="shared" si="0"/>
        <v>0</v>
      </c>
      <c r="U36" s="4">
        <f t="shared" si="0"/>
        <v>0</v>
      </c>
      <c r="V36" s="373">
        <f t="shared" si="0"/>
        <v>0</v>
      </c>
      <c r="W36" s="447"/>
      <c r="X36" s="451"/>
      <c r="Y36" s="453"/>
    </row>
    <row r="37" spans="2:36" s="6" customFormat="1" ht="14.25" customHeight="1" thickBot="1" x14ac:dyDescent="0.3">
      <c r="B37" s="47"/>
      <c r="C37" s="2"/>
      <c r="D37" s="2"/>
      <c r="E37" s="5"/>
      <c r="F37" s="5"/>
      <c r="G37" s="5"/>
      <c r="H37" s="5"/>
      <c r="I37" s="5"/>
      <c r="J37" s="5"/>
      <c r="K37" s="5"/>
      <c r="L37" s="5"/>
      <c r="M37" s="3"/>
      <c r="N37" s="3"/>
      <c r="O37" s="7"/>
      <c r="P37" s="3"/>
      <c r="Q37" s="3"/>
      <c r="R37" s="3"/>
      <c r="S37" s="48"/>
      <c r="T37" s="48"/>
      <c r="U37" s="1"/>
      <c r="V37" s="5"/>
      <c r="W37" s="5"/>
      <c r="X37" s="5"/>
      <c r="Y37" s="7"/>
      <c r="Z37" s="5"/>
      <c r="AA37" s="1"/>
      <c r="AB37" s="5"/>
      <c r="AC37" s="5"/>
      <c r="AD37" s="5"/>
      <c r="AI37" s="461"/>
      <c r="AJ37" s="461"/>
    </row>
    <row r="38" spans="2:36" s="6" customFormat="1" ht="25.5" customHeight="1" thickBot="1" x14ac:dyDescent="0.3">
      <c r="B38" s="47"/>
      <c r="C38" s="529" t="s">
        <v>50</v>
      </c>
      <c r="D38" s="530"/>
      <c r="E38" s="530"/>
      <c r="F38" s="530"/>
      <c r="G38" s="531"/>
      <c r="H38" s="270">
        <f>C47+I44</f>
        <v>0</v>
      </c>
      <c r="I38" s="5"/>
      <c r="J38" s="5"/>
      <c r="K38" s="5"/>
      <c r="L38" s="5"/>
      <c r="M38" s="3"/>
      <c r="N38" s="3"/>
      <c r="O38" s="7"/>
      <c r="P38" s="5"/>
      <c r="Q38" s="5"/>
      <c r="R38" s="5"/>
      <c r="S38" s="5"/>
      <c r="T38" s="5"/>
      <c r="U38" s="5"/>
      <c r="V38" s="5"/>
      <c r="W38" s="5"/>
      <c r="X38" s="5"/>
      <c r="Y38" s="7"/>
      <c r="Z38" s="5"/>
      <c r="AA38" s="1"/>
      <c r="AB38" s="5"/>
      <c r="AC38" s="5"/>
      <c r="AD38" s="5"/>
      <c r="AI38" s="461"/>
      <c r="AJ38" s="461"/>
    </row>
    <row r="39" spans="2:36" s="11" customFormat="1" ht="57" customHeight="1" thickBot="1" x14ac:dyDescent="0.3">
      <c r="C39" s="573" t="s">
        <v>51</v>
      </c>
      <c r="D39" s="574"/>
      <c r="E39" s="574"/>
      <c r="F39" s="575"/>
      <c r="G39" s="502" t="s">
        <v>52</v>
      </c>
      <c r="H39" s="503"/>
      <c r="I39" s="504"/>
      <c r="S39" s="526" t="s">
        <v>46</v>
      </c>
      <c r="T39" s="527"/>
      <c r="U39" s="527"/>
      <c r="V39" s="527"/>
      <c r="W39" s="528"/>
      <c r="X39" s="1"/>
      <c r="Z39" s="473" t="s">
        <v>47</v>
      </c>
      <c r="AA39" s="474"/>
      <c r="AB39" s="474"/>
      <c r="AC39" s="475"/>
      <c r="AI39" s="423"/>
      <c r="AJ39" s="423"/>
    </row>
    <row r="40" spans="2:36" ht="18" customHeight="1" x14ac:dyDescent="0.25">
      <c r="C40" s="582"/>
      <c r="D40" s="583"/>
      <c r="E40" s="583"/>
      <c r="F40" s="584"/>
      <c r="G40" s="564" t="s">
        <v>43</v>
      </c>
      <c r="H40" s="565"/>
      <c r="I40" s="568"/>
      <c r="S40" s="476" t="s">
        <v>42</v>
      </c>
      <c r="T40" s="477"/>
      <c r="U40" s="477"/>
      <c r="V40" s="477"/>
      <c r="W40" s="364"/>
      <c r="Z40" s="478" t="s">
        <v>20</v>
      </c>
      <c r="AA40" s="479"/>
      <c r="AB40" s="480"/>
      <c r="AC40" s="484" t="s">
        <v>28</v>
      </c>
    </row>
    <row r="41" spans="2:36" ht="15.75" customHeight="1" x14ac:dyDescent="0.25">
      <c r="C41" s="582"/>
      <c r="D41" s="583"/>
      <c r="E41" s="583"/>
      <c r="F41" s="584"/>
      <c r="G41" s="566"/>
      <c r="H41" s="567"/>
      <c r="I41" s="568"/>
      <c r="S41" s="469" t="s">
        <v>12</v>
      </c>
      <c r="T41" s="470"/>
      <c r="U41" s="470"/>
      <c r="V41" s="470"/>
      <c r="W41" s="365"/>
      <c r="Z41" s="481"/>
      <c r="AA41" s="482"/>
      <c r="AB41" s="483"/>
      <c r="AC41" s="485"/>
    </row>
    <row r="42" spans="2:36" ht="18" customHeight="1" x14ac:dyDescent="0.25">
      <c r="C42" s="582"/>
      <c r="D42" s="583"/>
      <c r="E42" s="583"/>
      <c r="F42" s="584"/>
      <c r="G42" s="564" t="s">
        <v>49</v>
      </c>
      <c r="H42" s="565"/>
      <c r="I42" s="568"/>
      <c r="S42" s="469" t="s">
        <v>13</v>
      </c>
      <c r="T42" s="470"/>
      <c r="U42" s="470"/>
      <c r="V42" s="470"/>
      <c r="W42" s="366"/>
      <c r="Z42" s="466"/>
      <c r="AA42" s="467"/>
      <c r="AB42" s="468"/>
      <c r="AC42" s="58"/>
    </row>
    <row r="43" spans="2:36" ht="15.75" customHeight="1" x14ac:dyDescent="0.25">
      <c r="C43" s="582"/>
      <c r="D43" s="583"/>
      <c r="E43" s="583"/>
      <c r="F43" s="584"/>
      <c r="G43" s="566"/>
      <c r="H43" s="567"/>
      <c r="I43" s="568"/>
      <c r="S43" s="469" t="s">
        <v>14</v>
      </c>
      <c r="T43" s="470"/>
      <c r="U43" s="470"/>
      <c r="V43" s="470"/>
      <c r="W43" s="366"/>
      <c r="Z43" s="466"/>
      <c r="AA43" s="467"/>
      <c r="AB43" s="468"/>
      <c r="AC43" s="58"/>
    </row>
    <row r="44" spans="2:36" ht="14.25" customHeight="1" thickBot="1" x14ac:dyDescent="0.3">
      <c r="C44" s="582"/>
      <c r="D44" s="583"/>
      <c r="E44" s="583"/>
      <c r="F44" s="584"/>
      <c r="G44" s="267" t="s">
        <v>38</v>
      </c>
      <c r="H44" s="268"/>
      <c r="I44" s="50">
        <f>I40+I42</f>
        <v>0</v>
      </c>
      <c r="S44" s="471" t="s">
        <v>48</v>
      </c>
      <c r="T44" s="472"/>
      <c r="U44" s="472"/>
      <c r="V44" s="472"/>
      <c r="W44" s="367">
        <f>W40+W41+W42+W43</f>
        <v>0</v>
      </c>
      <c r="Z44" s="466"/>
      <c r="AA44" s="467"/>
      <c r="AB44" s="468"/>
      <c r="AC44" s="58"/>
    </row>
    <row r="45" spans="2:36" ht="14.25" customHeight="1" thickBot="1" x14ac:dyDescent="0.3">
      <c r="C45" s="582"/>
      <c r="D45" s="583"/>
      <c r="E45" s="583"/>
      <c r="F45" s="584"/>
      <c r="Z45" s="464" t="s">
        <v>38</v>
      </c>
      <c r="AA45" s="465"/>
      <c r="AB45" s="465"/>
      <c r="AC45" s="50">
        <f>SUM(AC42:AC44)</f>
        <v>0</v>
      </c>
    </row>
    <row r="46" spans="2:36" ht="14.25" customHeight="1" x14ac:dyDescent="0.25">
      <c r="C46" s="582"/>
      <c r="D46" s="583"/>
      <c r="E46" s="583"/>
      <c r="F46" s="584"/>
      <c r="G46" s="569" t="s">
        <v>32</v>
      </c>
      <c r="H46" s="585"/>
      <c r="I46" s="570"/>
      <c r="W46" s="6"/>
      <c r="X46" s="6"/>
    </row>
    <row r="47" spans="2:36" ht="14.25" customHeight="1" thickBot="1" x14ac:dyDescent="0.3">
      <c r="C47" s="576">
        <f>C40+C41+C42+C43+C44+C45+C46</f>
        <v>0</v>
      </c>
      <c r="D47" s="577"/>
      <c r="E47" s="577"/>
      <c r="F47" s="578"/>
      <c r="G47" s="579" t="s">
        <v>18</v>
      </c>
      <c r="H47" s="580"/>
      <c r="I47" s="581"/>
      <c r="W47" s="6"/>
      <c r="X47" s="6"/>
    </row>
    <row r="48" spans="2:36" ht="14.25" customHeight="1" thickBot="1" x14ac:dyDescent="0.3">
      <c r="G48" s="51" t="s">
        <v>16</v>
      </c>
      <c r="H48" s="269"/>
      <c r="W48" s="6"/>
      <c r="X48" s="6"/>
    </row>
    <row r="49" spans="7:24" ht="17.25" customHeight="1" thickBot="1" x14ac:dyDescent="0.3">
      <c r="G49" s="51" t="s">
        <v>213</v>
      </c>
      <c r="H49" s="59"/>
      <c r="W49" s="6"/>
      <c r="X49" s="6"/>
    </row>
    <row r="50" spans="7:24" ht="15" customHeight="1" x14ac:dyDescent="0.25">
      <c r="G50" s="569" t="s">
        <v>31</v>
      </c>
      <c r="H50" s="570"/>
      <c r="W50" s="6"/>
      <c r="X50" s="6"/>
    </row>
    <row r="51" spans="7:24" ht="15" customHeight="1" thickBot="1" x14ac:dyDescent="0.3">
      <c r="G51" s="571"/>
      <c r="H51" s="572"/>
      <c r="W51" s="6"/>
      <c r="X51" s="6"/>
    </row>
    <row r="52" spans="7:24" x14ac:dyDescent="0.25">
      <c r="G52" s="52" t="s">
        <v>11</v>
      </c>
      <c r="H52" s="52" t="s">
        <v>10</v>
      </c>
      <c r="W52" s="6"/>
      <c r="X52" s="6"/>
    </row>
    <row r="53" spans="7:24" ht="15.75" thickBot="1" x14ac:dyDescent="0.3">
      <c r="G53" s="53"/>
      <c r="H53" s="53"/>
      <c r="W53" s="6"/>
      <c r="X53" s="6"/>
    </row>
    <row r="54" spans="7:24" x14ac:dyDescent="0.25">
      <c r="G54" s="60"/>
      <c r="H54" s="63"/>
    </row>
    <row r="55" spans="7:24" x14ac:dyDescent="0.25">
      <c r="G55" s="61"/>
      <c r="H55" s="54"/>
    </row>
    <row r="56" spans="7:24" ht="15" customHeight="1" x14ac:dyDescent="0.25">
      <c r="G56" s="62"/>
      <c r="H56" s="55"/>
    </row>
    <row r="57" spans="7:24" x14ac:dyDescent="0.25">
      <c r="G57" s="61"/>
      <c r="H57" s="54"/>
    </row>
    <row r="58" spans="7:24" ht="15" customHeight="1" x14ac:dyDescent="0.25">
      <c r="G58" s="62"/>
      <c r="H58" s="55"/>
    </row>
    <row r="59" spans="7:24" x14ac:dyDescent="0.25">
      <c r="G59" s="61"/>
      <c r="H59" s="54"/>
    </row>
    <row r="60" spans="7:24" ht="15.75" customHeight="1" thickBot="1" x14ac:dyDescent="0.3">
      <c r="G60" s="62"/>
      <c r="H60" s="55"/>
    </row>
    <row r="61" spans="7:24" ht="26.25" customHeight="1" thickBot="1" x14ac:dyDescent="0.3">
      <c r="G61" s="4">
        <f>SUM(G54:G60)</f>
        <v>0</v>
      </c>
      <c r="H61" s="49">
        <f>SUM(H54:H60)</f>
        <v>0</v>
      </c>
    </row>
  </sheetData>
  <sheetProtection algorithmName="SHA-512" hashValue="MIqrULliuez1MluouGCWzRk80sXkMnEy29PZoYF8P4vL0vrdOEEBujkdC2sliZ2bPjq14ZNLi5vgQdlWHoo/1Q==" saltValue="PdhXJgFhqgW7DDMmNfKBlg==" spinCount="100000" sheet="1" objects="1" scenarios="1"/>
  <mergeCells count="75">
    <mergeCell ref="M2:R3"/>
    <mergeCell ref="S2:V3"/>
    <mergeCell ref="S39:W39"/>
    <mergeCell ref="Z8:AA8"/>
    <mergeCell ref="Z9:AA9"/>
    <mergeCell ref="Z10:AA10"/>
    <mergeCell ref="Z7:AA7"/>
    <mergeCell ref="Z5:AB6"/>
    <mergeCell ref="Z39:AC39"/>
    <mergeCell ref="Z13:AC13"/>
    <mergeCell ref="Z14:AB14"/>
    <mergeCell ref="Z15:AB15"/>
    <mergeCell ref="Z16:AB16"/>
    <mergeCell ref="Z18:AB18"/>
    <mergeCell ref="Z17:AB17"/>
    <mergeCell ref="Z21:AC21"/>
    <mergeCell ref="B4:B5"/>
    <mergeCell ref="C4:C5"/>
    <mergeCell ref="D4:D5"/>
    <mergeCell ref="E4:E5"/>
    <mergeCell ref="F2:F5"/>
    <mergeCell ref="Z22:AB22"/>
    <mergeCell ref="Z24:AB24"/>
    <mergeCell ref="Z26:AB26"/>
    <mergeCell ref="Z25:AB25"/>
    <mergeCell ref="Z23:AB23"/>
    <mergeCell ref="G50:H51"/>
    <mergeCell ref="C44:F44"/>
    <mergeCell ref="Z44:AB44"/>
    <mergeCell ref="C45:F45"/>
    <mergeCell ref="Z45:AB45"/>
    <mergeCell ref="C46:F46"/>
    <mergeCell ref="G46:I46"/>
    <mergeCell ref="C47:F47"/>
    <mergeCell ref="G47:I47"/>
    <mergeCell ref="S44:V44"/>
    <mergeCell ref="C42:F42"/>
    <mergeCell ref="I42:I43"/>
    <mergeCell ref="Z42:AB42"/>
    <mergeCell ref="C43:F43"/>
    <mergeCell ref="Z43:AB43"/>
    <mergeCell ref="G42:H43"/>
    <mergeCell ref="S43:V43"/>
    <mergeCell ref="S42:V42"/>
    <mergeCell ref="AC40:AC41"/>
    <mergeCell ref="C41:F41"/>
    <mergeCell ref="C40:F40"/>
    <mergeCell ref="I40:I41"/>
    <mergeCell ref="Z40:AB41"/>
    <mergeCell ref="G40:H41"/>
    <mergeCell ref="S40:V40"/>
    <mergeCell ref="S41:V41"/>
    <mergeCell ref="C1:L1"/>
    <mergeCell ref="C38:G38"/>
    <mergeCell ref="G2:J3"/>
    <mergeCell ref="G4:H4"/>
    <mergeCell ref="G39:I39"/>
    <mergeCell ref="C2:E3"/>
    <mergeCell ref="C39:F39"/>
    <mergeCell ref="K2:K5"/>
    <mergeCell ref="L2:L5"/>
    <mergeCell ref="I4:J4"/>
    <mergeCell ref="S1:U1"/>
    <mergeCell ref="AD10:AF10"/>
    <mergeCell ref="AD6:AE6"/>
    <mergeCell ref="AF6:AG6"/>
    <mergeCell ref="AD5:AG5"/>
    <mergeCell ref="AD7:AD8"/>
    <mergeCell ref="AE7:AE8"/>
    <mergeCell ref="AF7:AF8"/>
    <mergeCell ref="AG7:AG8"/>
    <mergeCell ref="S4:S5"/>
    <mergeCell ref="T4:T5"/>
    <mergeCell ref="U4:U5"/>
    <mergeCell ref="V4:V5"/>
  </mergeCells>
  <pageMargins left="0.7" right="0.7" top="0.75" bottom="0.75" header="0.3" footer="0.3"/>
  <pageSetup paperSize="9" scale="55" fitToHeight="0" orientation="landscape"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AD4C3709-6A95-405F-A432-CF3DC4B22434}">
          <x14:formula1>
            <xm:f>Llistes!$D$11:$D$19</xm:f>
          </x14:formula1>
          <xm:sqref>X6:X35</xm:sqref>
        </x14:dataValidation>
        <x14:dataValidation type="list" allowBlank="1" showInputMessage="1" showErrorMessage="1" xr:uid="{736AC3A4-621A-463E-9A45-E8B3008299CC}">
          <x14:formula1>
            <xm:f>'Usos Activitats Pròpies'!$G$1:$AA$1</xm:f>
          </x14:formula1>
          <xm:sqref>Y6:Y36</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2">
    <pageSetUpPr fitToPage="1"/>
  </sheetPr>
  <dimension ref="A1:AA69"/>
  <sheetViews>
    <sheetView showGridLines="0" zoomScale="80" zoomScaleNormal="80" zoomScalePageLayoutView="80" workbookViewId="0">
      <selection activeCell="D4" sqref="D4"/>
    </sheetView>
  </sheetViews>
  <sheetFormatPr baseColWidth="10" defaultColWidth="11.42578125" defaultRowHeight="18.75" x14ac:dyDescent="0.3"/>
  <cols>
    <col min="1" max="1" width="65.42578125" style="111" customWidth="1"/>
    <col min="2" max="2" width="33" style="111" customWidth="1"/>
    <col min="3" max="3" width="24.140625" style="112" customWidth="1"/>
    <col min="4" max="4" width="16.42578125" style="75" customWidth="1"/>
    <col min="5" max="5" width="20" style="64" customWidth="1"/>
    <col min="6" max="6" width="9.7109375" style="64" customWidth="1"/>
    <col min="7" max="7" width="3.140625" style="64" customWidth="1"/>
    <col min="8" max="8" width="2.42578125" style="64" customWidth="1"/>
    <col min="9" max="9" width="9.42578125" style="64" customWidth="1"/>
    <col min="10" max="10" width="11.42578125" style="64"/>
    <col min="11" max="16384" width="11.42578125" style="65"/>
  </cols>
  <sheetData>
    <row r="1" spans="1:10" ht="56.25" customHeight="1" x14ac:dyDescent="0.3">
      <c r="A1" s="597" t="s">
        <v>53</v>
      </c>
      <c r="B1" s="598"/>
      <c r="C1" s="599"/>
      <c r="D1" s="246" t="str">
        <f>MensualSumatori!A1</f>
        <v>Gener</v>
      </c>
      <c r="E1" s="242" t="s">
        <v>179</v>
      </c>
      <c r="F1" s="243">
        <f>MensualSumatori!B37</f>
        <v>0</v>
      </c>
    </row>
    <row r="2" spans="1:10" ht="16.5" customHeight="1" x14ac:dyDescent="0.3">
      <c r="A2" s="66"/>
      <c r="B2" s="67"/>
      <c r="C2" s="67"/>
      <c r="D2" s="68"/>
    </row>
    <row r="3" spans="1:10" ht="47.25" customHeight="1" x14ac:dyDescent="0.3">
      <c r="A3" s="597" t="s">
        <v>193</v>
      </c>
      <c r="B3" s="598"/>
      <c r="C3" s="599"/>
      <c r="D3" s="69"/>
      <c r="E3" s="242" t="s">
        <v>191</v>
      </c>
      <c r="F3" s="243">
        <f>MensualSumatori!AW37</f>
        <v>0</v>
      </c>
    </row>
    <row r="4" spans="1:10" ht="30.75" customHeight="1" x14ac:dyDescent="0.3">
      <c r="A4" s="247" t="s">
        <v>54</v>
      </c>
      <c r="B4" s="248" t="s">
        <v>55</v>
      </c>
      <c r="C4" s="248" t="s">
        <v>56</v>
      </c>
      <c r="D4" s="68"/>
      <c r="E4" s="642" t="s">
        <v>174</v>
      </c>
      <c r="F4" s="643"/>
      <c r="G4" s="643"/>
      <c r="H4" s="643"/>
      <c r="I4" s="644"/>
    </row>
    <row r="5" spans="1:10" ht="30" x14ac:dyDescent="0.3">
      <c r="A5" s="70" t="s">
        <v>57</v>
      </c>
      <c r="B5" s="71">
        <f>MensualSumatori!C37</f>
        <v>0</v>
      </c>
      <c r="C5" s="71"/>
      <c r="D5" s="68"/>
      <c r="E5" s="405" t="s">
        <v>175</v>
      </c>
      <c r="F5" s="406"/>
      <c r="G5" s="406"/>
      <c r="H5" s="407"/>
      <c r="I5" s="196">
        <f>MensualSumatori!Q37</f>
        <v>0</v>
      </c>
      <c r="J5" s="411" t="e">
        <f>I5/(I5+I6)</f>
        <v>#DIV/0!</v>
      </c>
    </row>
    <row r="6" spans="1:10" ht="30.75" customHeight="1" x14ac:dyDescent="0.3">
      <c r="A6" s="72" t="s">
        <v>58</v>
      </c>
      <c r="B6" s="71">
        <f>MensualSumatori!D37</f>
        <v>0</v>
      </c>
      <c r="C6" s="71"/>
      <c r="D6" s="68"/>
      <c r="E6" s="408" t="s">
        <v>176</v>
      </c>
      <c r="F6" s="409"/>
      <c r="G6" s="409"/>
      <c r="H6" s="410"/>
      <c r="I6" s="196">
        <f>MensualSumatori!R37</f>
        <v>0</v>
      </c>
      <c r="J6" s="411" t="e">
        <f>I6/(I5+I6)</f>
        <v>#DIV/0!</v>
      </c>
    </row>
    <row r="7" spans="1:10" ht="42.75" customHeight="1" x14ac:dyDescent="0.3">
      <c r="A7" s="73" t="s">
        <v>59</v>
      </c>
      <c r="B7" s="71">
        <f>MensualSumatori!E37</f>
        <v>0</v>
      </c>
      <c r="C7" s="71"/>
      <c r="D7" s="68"/>
    </row>
    <row r="8" spans="1:10" ht="33" customHeight="1" x14ac:dyDescent="0.3">
      <c r="A8" s="73" t="s">
        <v>60</v>
      </c>
      <c r="B8" s="71">
        <f>MensualSumatori!H37</f>
        <v>0</v>
      </c>
      <c r="C8" s="71">
        <f>MensualSumatori!G37</f>
        <v>0</v>
      </c>
      <c r="D8" s="74"/>
    </row>
    <row r="9" spans="1:10" ht="43.5" customHeight="1" x14ac:dyDescent="0.3">
      <c r="A9" s="73" t="s">
        <v>61</v>
      </c>
      <c r="B9" s="71">
        <f>MensualSumatori!L37</f>
        <v>0</v>
      </c>
      <c r="C9" s="71">
        <f>MensualSumatori!K37</f>
        <v>0</v>
      </c>
    </row>
    <row r="10" spans="1:10" ht="31.5" x14ac:dyDescent="0.3">
      <c r="A10" s="73" t="s">
        <v>62</v>
      </c>
      <c r="B10" s="71">
        <f>MensualSumatori!J37</f>
        <v>0</v>
      </c>
      <c r="C10" s="71">
        <f>MensualSumatori!I37</f>
        <v>0</v>
      </c>
      <c r="E10" s="642" t="s">
        <v>173</v>
      </c>
      <c r="F10" s="643"/>
      <c r="G10" s="643"/>
      <c r="H10" s="643"/>
      <c r="I10" s="196">
        <f>Procedències!H2</f>
        <v>0</v>
      </c>
    </row>
    <row r="11" spans="1:10" ht="31.5" x14ac:dyDescent="0.3">
      <c r="A11" s="73" t="s">
        <v>63</v>
      </c>
      <c r="B11" s="71">
        <f>MensualSumatori!N37</f>
        <v>0</v>
      </c>
      <c r="C11" s="71">
        <f>MensualSumatori!M37</f>
        <v>0</v>
      </c>
    </row>
    <row r="12" spans="1:10" ht="31.5" x14ac:dyDescent="0.3">
      <c r="A12" s="73" t="s">
        <v>64</v>
      </c>
      <c r="B12" s="71">
        <f>MensualSumatori!F37</f>
        <v>0</v>
      </c>
      <c r="C12" s="71"/>
    </row>
    <row r="13" spans="1:10" ht="31.5" x14ac:dyDescent="0.3">
      <c r="A13" s="73" t="s">
        <v>137</v>
      </c>
      <c r="B13" s="71">
        <f>MensualSumatori!S37</f>
        <v>0</v>
      </c>
      <c r="C13" s="71"/>
      <c r="E13" s="84"/>
      <c r="F13" s="84"/>
      <c r="G13" s="84"/>
    </row>
    <row r="14" spans="1:10" x14ac:dyDescent="0.3">
      <c r="A14" s="76" t="s">
        <v>48</v>
      </c>
      <c r="B14" s="77">
        <f>SUM(B5:B13)</f>
        <v>0</v>
      </c>
      <c r="C14" s="77">
        <f>C8+C9+C10+C11</f>
        <v>0</v>
      </c>
      <c r="E14" s="84"/>
      <c r="F14" s="84"/>
      <c r="G14" s="84"/>
    </row>
    <row r="15" spans="1:10" s="81" customFormat="1" ht="30.75" customHeight="1" x14ac:dyDescent="0.3">
      <c r="A15" s="78" t="s">
        <v>65</v>
      </c>
      <c r="B15" s="79"/>
      <c r="C15" s="79"/>
      <c r="D15" s="75"/>
      <c r="E15" s="84"/>
      <c r="F15" s="84"/>
      <c r="G15" s="84"/>
      <c r="H15" s="80"/>
      <c r="I15" s="80"/>
      <c r="J15" s="80"/>
    </row>
    <row r="16" spans="1:10" s="81" customFormat="1" ht="15.75" customHeight="1" x14ac:dyDescent="0.3">
      <c r="A16" s="78"/>
      <c r="B16" s="79"/>
      <c r="C16" s="79"/>
      <c r="D16" s="75"/>
      <c r="E16" s="84"/>
      <c r="F16" s="84"/>
      <c r="G16" s="84"/>
      <c r="H16" s="80"/>
      <c r="I16" s="80"/>
      <c r="J16" s="80"/>
    </row>
    <row r="17" spans="1:15" s="81" customFormat="1" ht="30.75" customHeight="1" x14ac:dyDescent="0.3">
      <c r="A17" s="612" t="s">
        <v>194</v>
      </c>
      <c r="B17" s="613"/>
      <c r="C17" s="614"/>
      <c r="D17" s="75"/>
      <c r="E17" s="84"/>
      <c r="F17" s="84"/>
      <c r="G17" s="84"/>
      <c r="H17" s="80"/>
      <c r="I17" s="80"/>
      <c r="J17" s="80"/>
    </row>
    <row r="18" spans="1:15" s="81" customFormat="1" ht="15" customHeight="1" x14ac:dyDescent="0.3">
      <c r="A18" s="82"/>
      <c r="B18" s="79"/>
      <c r="C18" s="79"/>
      <c r="D18" s="75"/>
      <c r="E18" s="84"/>
      <c r="F18" s="84"/>
      <c r="G18" s="84"/>
      <c r="H18" s="80"/>
      <c r="I18" s="80"/>
      <c r="J18" s="80"/>
    </row>
    <row r="19" spans="1:15" ht="43.5" customHeight="1" x14ac:dyDescent="0.3">
      <c r="A19" s="615" t="s">
        <v>66</v>
      </c>
      <c r="B19" s="616"/>
      <c r="C19" s="617"/>
      <c r="D19" s="86"/>
      <c r="E19" s="83"/>
      <c r="F19" s="84"/>
      <c r="G19" s="84"/>
    </row>
    <row r="20" spans="1:15" x14ac:dyDescent="0.3">
      <c r="A20" s="610" t="s">
        <v>48</v>
      </c>
      <c r="B20" s="611"/>
      <c r="C20" s="71">
        <f>MensualSumatori!T37</f>
        <v>0</v>
      </c>
      <c r="D20" s="86"/>
      <c r="E20" s="74"/>
      <c r="F20" s="74"/>
      <c r="G20" s="85"/>
    </row>
    <row r="21" spans="1:15" x14ac:dyDescent="0.3">
      <c r="A21" s="87"/>
      <c r="B21" s="87"/>
      <c r="C21" s="88"/>
      <c r="D21" s="65"/>
    </row>
    <row r="22" spans="1:15" ht="62.25" customHeight="1" x14ac:dyDescent="0.3">
      <c r="A22" s="612" t="s">
        <v>67</v>
      </c>
      <c r="B22" s="613"/>
      <c r="C22" s="614"/>
      <c r="D22" s="69"/>
      <c r="E22" s="75"/>
    </row>
    <row r="23" spans="1:15" x14ac:dyDescent="0.3">
      <c r="A23" s="89" t="s">
        <v>20</v>
      </c>
      <c r="B23" s="90"/>
      <c r="C23" s="91" t="s">
        <v>55</v>
      </c>
      <c r="D23" s="65"/>
      <c r="E23" s="75"/>
    </row>
    <row r="24" spans="1:15" x14ac:dyDescent="0.3">
      <c r="A24" s="605" t="s">
        <v>48</v>
      </c>
      <c r="B24" s="606"/>
      <c r="C24" s="71">
        <f>MensualSumatori!U37</f>
        <v>0</v>
      </c>
      <c r="D24" s="65"/>
      <c r="E24" s="75"/>
    </row>
    <row r="26" spans="1:15" s="81" customFormat="1" ht="17.25" customHeight="1" x14ac:dyDescent="0.3">
      <c r="A26" s="82"/>
      <c r="B26" s="82"/>
      <c r="C26" s="93"/>
      <c r="E26" s="94"/>
      <c r="F26" s="80"/>
      <c r="G26" s="80"/>
      <c r="H26" s="80"/>
      <c r="I26" s="80"/>
      <c r="J26" s="80"/>
    </row>
    <row r="27" spans="1:15" ht="30" customHeight="1" x14ac:dyDescent="0.3">
      <c r="A27" s="607" t="s">
        <v>68</v>
      </c>
      <c r="B27" s="608"/>
      <c r="C27" s="609"/>
      <c r="D27" s="69"/>
      <c r="E27" s="95"/>
      <c r="F27" s="96"/>
      <c r="G27" s="96"/>
      <c r="H27" s="96"/>
      <c r="I27" s="97"/>
      <c r="J27" s="97"/>
      <c r="K27" s="98"/>
      <c r="L27" s="98"/>
      <c r="M27" s="98"/>
      <c r="N27" s="98"/>
      <c r="O27" s="98"/>
    </row>
    <row r="28" spans="1:15" x14ac:dyDescent="0.3">
      <c r="A28" s="99"/>
      <c r="B28" s="100"/>
      <c r="C28" s="101"/>
      <c r="D28" s="102"/>
      <c r="E28" s="103"/>
      <c r="F28" s="96"/>
      <c r="G28" s="96"/>
      <c r="H28" s="96"/>
      <c r="I28" s="97"/>
      <c r="J28" s="97"/>
      <c r="K28" s="98"/>
      <c r="L28" s="98"/>
      <c r="M28" s="98"/>
      <c r="N28" s="98"/>
      <c r="O28" s="98"/>
    </row>
    <row r="29" spans="1:15" ht="30.75" customHeight="1" x14ac:dyDescent="0.3">
      <c r="A29" s="600" t="s">
        <v>69</v>
      </c>
      <c r="B29" s="601"/>
      <c r="C29" s="602"/>
      <c r="D29" s="65"/>
      <c r="E29" s="104"/>
      <c r="F29" s="97"/>
      <c r="G29" s="97"/>
      <c r="H29" s="97"/>
      <c r="I29" s="97"/>
      <c r="J29" s="97"/>
      <c r="K29" s="98"/>
      <c r="L29" s="98"/>
      <c r="M29" s="98"/>
      <c r="N29" s="98"/>
      <c r="O29" s="98"/>
    </row>
    <row r="30" spans="1:15" x14ac:dyDescent="0.3">
      <c r="A30" s="603" t="s">
        <v>70</v>
      </c>
      <c r="B30" s="604"/>
      <c r="C30" s="285" t="s">
        <v>71</v>
      </c>
      <c r="D30" s="65"/>
      <c r="E30" s="104"/>
      <c r="F30" s="97"/>
      <c r="G30" s="97"/>
      <c r="H30" s="97"/>
      <c r="I30" s="97"/>
      <c r="J30" s="97"/>
      <c r="K30" s="98"/>
      <c r="L30" s="98"/>
      <c r="M30" s="98"/>
      <c r="N30" s="98"/>
      <c r="O30" s="98"/>
    </row>
    <row r="31" spans="1:15" x14ac:dyDescent="0.3">
      <c r="A31" s="595" t="s">
        <v>186</v>
      </c>
      <c r="B31" s="596"/>
      <c r="C31" s="281">
        <f>MensualSumatori!V37</f>
        <v>0</v>
      </c>
      <c r="D31" s="65"/>
      <c r="E31" s="104"/>
      <c r="F31" s="97"/>
      <c r="G31" s="97"/>
      <c r="H31" s="97"/>
      <c r="I31" s="97"/>
      <c r="J31" s="97"/>
      <c r="K31" s="98"/>
      <c r="L31" s="98"/>
      <c r="M31" s="98"/>
      <c r="N31" s="98"/>
      <c r="O31" s="98"/>
    </row>
    <row r="32" spans="1:15" x14ac:dyDescent="0.3">
      <c r="A32" s="595" t="s">
        <v>186</v>
      </c>
      <c r="B32" s="596"/>
      <c r="C32" s="281">
        <f>MensualSumatori!W37</f>
        <v>0</v>
      </c>
      <c r="D32" s="65"/>
      <c r="E32" s="104"/>
      <c r="F32" s="97"/>
      <c r="G32" s="97"/>
      <c r="H32" s="97"/>
      <c r="I32" s="97"/>
      <c r="J32" s="97"/>
      <c r="K32" s="98"/>
      <c r="L32" s="98"/>
      <c r="M32" s="98"/>
      <c r="N32" s="98"/>
      <c r="O32" s="98"/>
    </row>
    <row r="33" spans="1:27" x14ac:dyDescent="0.3">
      <c r="A33" s="605" t="s">
        <v>48</v>
      </c>
      <c r="B33" s="606"/>
      <c r="C33" s="71">
        <f>MensualSumatori!V37+MensualSumatori!W37</f>
        <v>0</v>
      </c>
      <c r="D33" s="65"/>
    </row>
    <row r="34" spans="1:27" x14ac:dyDescent="0.3">
      <c r="A34" s="82"/>
      <c r="B34" s="82"/>
      <c r="C34" s="79"/>
      <c r="D34" s="65"/>
      <c r="J34" s="80"/>
      <c r="K34" s="81"/>
      <c r="L34" s="81"/>
      <c r="M34" s="81"/>
      <c r="N34" s="81"/>
      <c r="O34" s="81"/>
      <c r="P34" s="81"/>
      <c r="Q34" s="81"/>
      <c r="R34" s="81"/>
      <c r="S34" s="81"/>
      <c r="T34" s="81"/>
      <c r="U34" s="81"/>
      <c r="V34" s="81"/>
      <c r="W34" s="81"/>
      <c r="X34" s="81"/>
      <c r="Y34" s="81"/>
      <c r="Z34" s="81"/>
      <c r="AA34" s="81"/>
    </row>
    <row r="35" spans="1:27" ht="32.25" customHeight="1" x14ac:dyDescent="0.3">
      <c r="A35" s="618" t="s">
        <v>72</v>
      </c>
      <c r="B35" s="618"/>
      <c r="C35" s="618"/>
      <c r="D35" s="618"/>
      <c r="E35" s="618"/>
      <c r="F35" s="69"/>
      <c r="J35" s="80"/>
      <c r="K35" s="81"/>
      <c r="L35" s="81"/>
      <c r="M35" s="81"/>
      <c r="N35" s="81"/>
      <c r="O35" s="81"/>
      <c r="P35" s="81"/>
      <c r="Q35" s="81"/>
      <c r="R35" s="81"/>
      <c r="S35" s="81"/>
      <c r="T35" s="81"/>
      <c r="U35" s="81"/>
      <c r="V35" s="81"/>
      <c r="W35" s="81"/>
      <c r="X35" s="81"/>
      <c r="Y35" s="81"/>
      <c r="Z35" s="81"/>
      <c r="AA35" s="81"/>
    </row>
    <row r="36" spans="1:27" ht="20.45" customHeight="1" x14ac:dyDescent="0.3">
      <c r="A36" s="619" t="s">
        <v>70</v>
      </c>
      <c r="B36" s="621" t="s">
        <v>73</v>
      </c>
      <c r="C36" s="621" t="s">
        <v>74</v>
      </c>
      <c r="D36" s="621" t="s">
        <v>75</v>
      </c>
      <c r="E36" s="621" t="s">
        <v>71</v>
      </c>
      <c r="F36" s="105"/>
    </row>
    <row r="37" spans="1:27" x14ac:dyDescent="0.3">
      <c r="A37" s="620"/>
      <c r="B37" s="622"/>
      <c r="C37" s="622"/>
      <c r="D37" s="622"/>
      <c r="E37" s="622"/>
    </row>
    <row r="38" spans="1:27" x14ac:dyDescent="0.3">
      <c r="A38" s="135" t="s">
        <v>22</v>
      </c>
      <c r="B38" s="136"/>
      <c r="C38" s="136"/>
      <c r="D38" s="137"/>
      <c r="E38" s="282">
        <f>MensualSumatori!X37</f>
        <v>0</v>
      </c>
    </row>
    <row r="39" spans="1:27" x14ac:dyDescent="0.3">
      <c r="A39" s="138" t="s">
        <v>23</v>
      </c>
      <c r="B39" s="139"/>
      <c r="C39" s="140"/>
      <c r="D39" s="141"/>
      <c r="E39" s="282">
        <f>MensualSumatori!Y37</f>
        <v>0</v>
      </c>
    </row>
    <row r="40" spans="1:27" x14ac:dyDescent="0.3">
      <c r="A40" s="138" t="s">
        <v>188</v>
      </c>
      <c r="B40" s="139"/>
      <c r="C40" s="140"/>
      <c r="D40" s="141"/>
      <c r="E40" s="282">
        <f>MensualSumatori!Z37</f>
        <v>0</v>
      </c>
    </row>
    <row r="41" spans="1:27" x14ac:dyDescent="0.3">
      <c r="A41" s="138" t="s">
        <v>189</v>
      </c>
      <c r="B41" s="139"/>
      <c r="C41" s="140"/>
      <c r="D41" s="141"/>
      <c r="E41" s="282">
        <f>MensualSumatori!AA37</f>
        <v>0</v>
      </c>
    </row>
    <row r="42" spans="1:27" x14ac:dyDescent="0.3">
      <c r="A42" s="106" t="s">
        <v>48</v>
      </c>
      <c r="B42" s="107"/>
      <c r="C42" s="108"/>
      <c r="D42" s="92">
        <f>SUM(D38:D41)</f>
        <v>0</v>
      </c>
      <c r="E42" s="92">
        <f>E38+E39+E40+E41</f>
        <v>0</v>
      </c>
      <c r="J42" s="109"/>
      <c r="K42" s="110"/>
      <c r="L42" s="110"/>
      <c r="R42" s="64"/>
    </row>
    <row r="43" spans="1:27" x14ac:dyDescent="0.3">
      <c r="A43" s="111" t="s">
        <v>76</v>
      </c>
      <c r="D43" s="74"/>
      <c r="E43" s="74"/>
      <c r="F43" s="74"/>
      <c r="G43" s="85"/>
      <c r="H43" s="74"/>
      <c r="K43" s="113"/>
      <c r="L43" s="113"/>
      <c r="M43" s="113"/>
      <c r="S43" s="64"/>
    </row>
    <row r="44" spans="1:27" x14ac:dyDescent="0.3">
      <c r="D44" s="74"/>
      <c r="E44" s="74"/>
      <c r="F44" s="74"/>
      <c r="G44" s="85"/>
      <c r="H44" s="74"/>
      <c r="K44" s="113"/>
      <c r="L44" s="113"/>
      <c r="M44" s="113"/>
      <c r="S44" s="64"/>
    </row>
    <row r="45" spans="1:27" ht="19.5" customHeight="1" x14ac:dyDescent="0.3">
      <c r="D45" s="74"/>
      <c r="E45" s="74"/>
      <c r="F45" s="74"/>
      <c r="G45" s="85"/>
      <c r="H45" s="74"/>
      <c r="K45" s="113"/>
      <c r="L45" s="113"/>
      <c r="M45" s="113"/>
      <c r="S45" s="64"/>
    </row>
    <row r="46" spans="1:27" ht="35.450000000000003" customHeight="1" x14ac:dyDescent="0.3">
      <c r="A46" s="627" t="s">
        <v>77</v>
      </c>
      <c r="B46" s="627"/>
      <c r="C46" s="627"/>
      <c r="D46" s="74"/>
      <c r="E46" s="74"/>
      <c r="F46" s="74"/>
      <c r="G46" s="85"/>
      <c r="H46" s="74"/>
      <c r="K46" s="113"/>
      <c r="L46" s="113"/>
      <c r="M46" s="113"/>
      <c r="S46" s="64"/>
    </row>
    <row r="47" spans="1:27" ht="21" customHeight="1" x14ac:dyDescent="0.3">
      <c r="D47" s="74"/>
      <c r="E47" s="74"/>
      <c r="F47" s="74"/>
      <c r="G47" s="85"/>
      <c r="H47" s="74"/>
      <c r="K47" s="113"/>
      <c r="L47" s="113"/>
      <c r="M47" s="113"/>
      <c r="S47" s="64"/>
    </row>
    <row r="48" spans="1:27" ht="36" customHeight="1" x14ac:dyDescent="0.3">
      <c r="A48" s="628" t="s">
        <v>78</v>
      </c>
      <c r="B48" s="629"/>
      <c r="C48" s="629"/>
      <c r="D48" s="629"/>
      <c r="E48" s="630"/>
      <c r="F48" s="114"/>
      <c r="G48" s="115"/>
      <c r="H48" s="116"/>
      <c r="I48" s="116"/>
      <c r="J48" s="117"/>
      <c r="K48" s="117"/>
      <c r="L48" s="118"/>
      <c r="M48" s="118"/>
      <c r="N48" s="118"/>
      <c r="O48" s="119"/>
      <c r="P48" s="119"/>
      <c r="Q48" s="119"/>
      <c r="R48" s="119"/>
      <c r="S48" s="119"/>
      <c r="T48" s="119"/>
      <c r="U48" s="119"/>
      <c r="V48" s="119"/>
    </row>
    <row r="49" spans="1:27" ht="75.75" x14ac:dyDescent="0.3">
      <c r="A49" s="631"/>
      <c r="B49" s="632"/>
      <c r="C49" s="120" t="s">
        <v>79</v>
      </c>
      <c r="D49" s="121" t="s">
        <v>80</v>
      </c>
      <c r="E49" s="122" t="s">
        <v>81</v>
      </c>
      <c r="F49" s="83"/>
      <c r="G49" s="123"/>
      <c r="H49" s="117"/>
      <c r="I49" s="117"/>
      <c r="J49" s="117"/>
      <c r="K49" s="117"/>
      <c r="L49" s="119"/>
      <c r="M49" s="119"/>
      <c r="N49" s="119"/>
      <c r="O49" s="119"/>
      <c r="P49" s="119"/>
      <c r="Q49" s="119"/>
      <c r="R49" s="119"/>
      <c r="S49" s="119"/>
      <c r="T49" s="119"/>
      <c r="U49" s="119"/>
      <c r="V49" s="119"/>
    </row>
    <row r="50" spans="1:27" x14ac:dyDescent="0.3">
      <c r="A50" s="633" t="s">
        <v>82</v>
      </c>
      <c r="B50" s="634"/>
      <c r="C50" s="142"/>
      <c r="D50" s="71">
        <f>MensualSumatori!AC37</f>
        <v>0</v>
      </c>
      <c r="E50" s="71">
        <f>MensualSumatori!AB37</f>
        <v>0</v>
      </c>
      <c r="F50" s="105"/>
      <c r="G50" s="117"/>
      <c r="H50" s="117"/>
      <c r="I50" s="117"/>
      <c r="J50" s="117"/>
      <c r="K50" s="115"/>
      <c r="L50" s="119"/>
      <c r="M50" s="119"/>
      <c r="N50" s="119"/>
      <c r="O50" s="119"/>
      <c r="P50" s="119"/>
      <c r="Q50" s="119"/>
      <c r="R50" s="119"/>
      <c r="S50" s="119"/>
      <c r="T50" s="119"/>
      <c r="U50" s="119"/>
      <c r="V50" s="119"/>
    </row>
    <row r="51" spans="1:27" x14ac:dyDescent="0.3">
      <c r="A51" s="634" t="s">
        <v>83</v>
      </c>
      <c r="B51" s="635"/>
      <c r="C51" s="143"/>
      <c r="D51" s="71">
        <f>MensualSumatori!AE37</f>
        <v>0</v>
      </c>
      <c r="E51" s="71">
        <f>MensualSumatori!AD37</f>
        <v>0</v>
      </c>
      <c r="F51" s="109"/>
      <c r="G51" s="124"/>
      <c r="H51" s="115"/>
      <c r="I51" s="115"/>
      <c r="J51" s="117"/>
      <c r="K51" s="124"/>
      <c r="L51" s="125"/>
      <c r="M51" s="125"/>
      <c r="N51" s="125"/>
      <c r="O51" s="119"/>
      <c r="P51" s="119"/>
      <c r="Q51" s="119"/>
      <c r="R51" s="119"/>
      <c r="S51" s="119"/>
      <c r="T51" s="117"/>
      <c r="U51" s="119"/>
      <c r="V51" s="119"/>
    </row>
    <row r="52" spans="1:27" x14ac:dyDescent="0.3">
      <c r="A52" s="634" t="s">
        <v>84</v>
      </c>
      <c r="B52" s="635"/>
      <c r="C52" s="143"/>
      <c r="D52" s="71">
        <f>MensualSumatori!AG37</f>
        <v>0</v>
      </c>
      <c r="E52" s="71">
        <f>MensualSumatori!AF37</f>
        <v>0</v>
      </c>
      <c r="F52" s="109"/>
      <c r="G52" s="74"/>
      <c r="H52" s="109"/>
      <c r="I52" s="109"/>
      <c r="J52" s="126"/>
      <c r="K52" s="74"/>
      <c r="L52" s="110"/>
      <c r="M52" s="110"/>
      <c r="N52" s="110"/>
      <c r="T52" s="64"/>
    </row>
    <row r="53" spans="1:27" x14ac:dyDescent="0.3">
      <c r="A53" s="636" t="s">
        <v>85</v>
      </c>
      <c r="B53" s="637"/>
      <c r="C53" s="144"/>
      <c r="D53" s="71">
        <f>MensualSumatori!AI37</f>
        <v>1</v>
      </c>
      <c r="E53" s="71">
        <f>MensualSumatori!AH37</f>
        <v>0</v>
      </c>
      <c r="F53" s="109"/>
      <c r="G53" s="74"/>
      <c r="H53" s="109"/>
      <c r="I53" s="109"/>
      <c r="J53" s="126"/>
      <c r="K53" s="74"/>
      <c r="L53" s="110"/>
      <c r="M53" s="110"/>
      <c r="N53" s="110"/>
      <c r="T53" s="64"/>
    </row>
    <row r="54" spans="1:27" x14ac:dyDescent="0.3">
      <c r="A54" s="638" t="s">
        <v>48</v>
      </c>
      <c r="B54" s="638"/>
      <c r="C54" s="92">
        <f>SUM(C50:C53)</f>
        <v>0</v>
      </c>
      <c r="D54" s="92">
        <f>SUM(D50:D53)</f>
        <v>1</v>
      </c>
      <c r="E54" s="92">
        <f>SUM(E50:E53)</f>
        <v>0</v>
      </c>
      <c r="F54" s="74"/>
      <c r="G54" s="74"/>
      <c r="H54" s="85"/>
      <c r="I54" s="74"/>
      <c r="J54" s="126"/>
      <c r="K54" s="85"/>
      <c r="L54" s="113"/>
      <c r="M54" s="113"/>
      <c r="N54" s="113"/>
      <c r="T54" s="64"/>
    </row>
    <row r="55" spans="1:27" x14ac:dyDescent="0.3">
      <c r="A55" s="82"/>
      <c r="B55" s="82"/>
      <c r="C55" s="79"/>
      <c r="D55" s="64"/>
      <c r="E55" s="114"/>
      <c r="F55" s="114"/>
      <c r="G55" s="114"/>
      <c r="H55" s="114"/>
      <c r="I55" s="126"/>
      <c r="J55" s="114"/>
      <c r="K55" s="127"/>
      <c r="L55" s="127"/>
      <c r="M55" s="127"/>
    </row>
    <row r="56" spans="1:27" ht="39.75" customHeight="1" x14ac:dyDescent="0.3">
      <c r="A56" s="628" t="s">
        <v>86</v>
      </c>
      <c r="B56" s="629"/>
      <c r="C56" s="629"/>
      <c r="D56" s="629"/>
      <c r="E56" s="630"/>
      <c r="F56" s="128"/>
      <c r="G56" s="114"/>
      <c r="H56" s="114"/>
      <c r="I56" s="84"/>
      <c r="J56" s="114"/>
      <c r="K56" s="127"/>
      <c r="L56" s="127"/>
      <c r="M56" s="127"/>
      <c r="N56" s="129"/>
      <c r="O56" s="129"/>
      <c r="P56" s="129"/>
      <c r="Q56" s="129"/>
      <c r="R56" s="129"/>
      <c r="S56" s="129"/>
      <c r="T56" s="129"/>
      <c r="U56" s="129"/>
      <c r="V56" s="130"/>
      <c r="W56" s="130"/>
      <c r="X56" s="130"/>
      <c r="Y56" s="130"/>
      <c r="Z56" s="130"/>
      <c r="AA56" s="130"/>
    </row>
    <row r="57" spans="1:27" ht="75.75" x14ac:dyDescent="0.3">
      <c r="A57" s="639"/>
      <c r="B57" s="640"/>
      <c r="C57" s="121" t="s">
        <v>87</v>
      </c>
      <c r="D57" s="131" t="s">
        <v>88</v>
      </c>
      <c r="E57" s="132" t="s">
        <v>89</v>
      </c>
      <c r="F57" s="114"/>
      <c r="G57" s="133"/>
      <c r="H57" s="114"/>
      <c r="I57" s="114"/>
      <c r="J57" s="84"/>
      <c r="K57" s="84"/>
      <c r="L57" s="127"/>
      <c r="M57" s="127"/>
      <c r="N57" s="127"/>
      <c r="O57" s="129"/>
      <c r="P57" s="129"/>
      <c r="Q57" s="129"/>
      <c r="R57" s="129"/>
      <c r="S57" s="129"/>
      <c r="T57" s="129"/>
      <c r="U57" s="129"/>
      <c r="V57" s="130"/>
      <c r="W57" s="130"/>
      <c r="X57" s="130"/>
      <c r="Y57" s="130"/>
      <c r="Z57" s="130"/>
      <c r="AA57" s="130"/>
    </row>
    <row r="58" spans="1:27" x14ac:dyDescent="0.3">
      <c r="A58" s="626" t="s">
        <v>90</v>
      </c>
      <c r="B58" s="641"/>
      <c r="C58" s="145"/>
      <c r="D58" s="71">
        <f>MensualSumatori!AM37</f>
        <v>0</v>
      </c>
      <c r="E58" s="71">
        <f>MensualSumatori!AL37</f>
        <v>0</v>
      </c>
      <c r="F58" s="114"/>
      <c r="G58" s="114"/>
      <c r="H58" s="114"/>
      <c r="I58" s="114"/>
      <c r="J58" s="109"/>
      <c r="K58" s="109"/>
      <c r="L58" s="127"/>
      <c r="M58" s="127"/>
      <c r="N58" s="127"/>
      <c r="O58" s="130"/>
      <c r="P58" s="130"/>
      <c r="Q58" s="130"/>
      <c r="R58" s="130"/>
      <c r="S58" s="130"/>
      <c r="T58" s="130"/>
      <c r="U58" s="130"/>
      <c r="V58" s="130"/>
      <c r="W58" s="130"/>
      <c r="X58" s="130"/>
      <c r="Y58" s="130"/>
      <c r="Z58" s="130"/>
      <c r="AA58" s="130"/>
    </row>
    <row r="59" spans="1:27" x14ac:dyDescent="0.3">
      <c r="A59" s="625" t="s">
        <v>91</v>
      </c>
      <c r="B59" s="626"/>
      <c r="C59" s="145"/>
      <c r="D59" s="71">
        <f>MensualSumatori!AO37</f>
        <v>0</v>
      </c>
      <c r="E59" s="71">
        <f>MensualSumatori!AN37</f>
        <v>0</v>
      </c>
      <c r="F59" s="114"/>
      <c r="G59" s="114"/>
      <c r="H59" s="114"/>
      <c r="I59" s="114"/>
      <c r="J59" s="74"/>
      <c r="K59" s="74"/>
      <c r="L59" s="127"/>
      <c r="M59" s="127"/>
      <c r="N59" s="127"/>
      <c r="O59" s="130"/>
      <c r="P59" s="130"/>
      <c r="Q59" s="130"/>
      <c r="R59" s="130"/>
      <c r="S59" s="130"/>
      <c r="T59" s="130"/>
      <c r="U59" s="130"/>
      <c r="V59" s="130"/>
      <c r="W59" s="130"/>
      <c r="X59" s="130"/>
      <c r="Y59" s="130"/>
      <c r="Z59" s="130"/>
      <c r="AA59" s="130"/>
    </row>
    <row r="60" spans="1:27" x14ac:dyDescent="0.3">
      <c r="A60" s="650" t="s">
        <v>48</v>
      </c>
      <c r="B60" s="650"/>
      <c r="C60" s="92">
        <f>SUM(C58:C59)</f>
        <v>0</v>
      </c>
      <c r="D60" s="92">
        <f>SUM(D58:D59)</f>
        <v>0</v>
      </c>
      <c r="E60" s="92">
        <f>SUM(E58:E59)</f>
        <v>0</v>
      </c>
      <c r="F60" s="114"/>
      <c r="G60" s="114"/>
      <c r="H60" s="114"/>
      <c r="I60" s="114"/>
      <c r="J60" s="74"/>
      <c r="K60" s="85"/>
      <c r="L60" s="127"/>
      <c r="M60" s="127"/>
      <c r="N60" s="127"/>
    </row>
    <row r="61" spans="1:27" s="81" customFormat="1" x14ac:dyDescent="0.3">
      <c r="A61" s="134"/>
      <c r="B61" s="134"/>
      <c r="C61" s="79"/>
      <c r="D61" s="80"/>
      <c r="E61" s="114"/>
      <c r="F61" s="114"/>
      <c r="G61" s="114"/>
      <c r="H61" s="114"/>
      <c r="I61" s="114"/>
      <c r="J61" s="114"/>
      <c r="K61" s="127"/>
      <c r="L61" s="127"/>
      <c r="M61" s="127"/>
    </row>
    <row r="62" spans="1:27" ht="33" customHeight="1" x14ac:dyDescent="0.3">
      <c r="A62" s="651" t="s">
        <v>92</v>
      </c>
      <c r="B62" s="652"/>
      <c r="C62" s="652"/>
      <c r="D62" s="652"/>
      <c r="E62" s="653"/>
      <c r="F62" s="85"/>
      <c r="G62" s="83"/>
      <c r="H62" s="83"/>
      <c r="I62" s="83"/>
      <c r="K62" s="64"/>
      <c r="L62" s="64"/>
    </row>
    <row r="63" spans="1:27" ht="75.75" customHeight="1" x14ac:dyDescent="0.3">
      <c r="A63" s="654" t="s">
        <v>93</v>
      </c>
      <c r="B63" s="655"/>
      <c r="C63" s="656"/>
      <c r="D63" s="657" t="s">
        <v>94</v>
      </c>
      <c r="E63" s="658"/>
      <c r="F63" s="69"/>
      <c r="G63" s="85"/>
      <c r="H63" s="85"/>
      <c r="I63" s="85"/>
      <c r="K63" s="64"/>
      <c r="L63" s="64"/>
    </row>
    <row r="64" spans="1:27" x14ac:dyDescent="0.3">
      <c r="A64" s="659" t="s">
        <v>95</v>
      </c>
      <c r="B64" s="660"/>
      <c r="C64" s="661"/>
      <c r="D64" s="623">
        <f>MensualSumatori!AR37</f>
        <v>0</v>
      </c>
      <c r="E64" s="624">
        <f>MensualSumatori!AN42</f>
        <v>0</v>
      </c>
      <c r="F64" s="83"/>
      <c r="G64" s="114"/>
      <c r="H64" s="114"/>
      <c r="I64" s="114"/>
      <c r="K64" s="64"/>
      <c r="L64" s="64"/>
    </row>
    <row r="65" spans="1:12" x14ac:dyDescent="0.3">
      <c r="A65" s="634" t="s">
        <v>96</v>
      </c>
      <c r="B65" s="649"/>
      <c r="C65" s="635"/>
      <c r="D65" s="623">
        <f>MensualSumatori!AS37</f>
        <v>0</v>
      </c>
      <c r="E65" s="624">
        <f>MensualSumatori!AN43</f>
        <v>0</v>
      </c>
      <c r="F65" s="75"/>
      <c r="G65" s="83"/>
      <c r="H65" s="84"/>
      <c r="I65" s="84"/>
      <c r="J65" s="84"/>
      <c r="K65" s="64"/>
      <c r="L65" s="64"/>
    </row>
    <row r="66" spans="1:12" x14ac:dyDescent="0.3">
      <c r="A66" s="634" t="s">
        <v>97</v>
      </c>
      <c r="B66" s="649"/>
      <c r="C66" s="635"/>
      <c r="D66" s="623">
        <f>MensualSumatori!AT37</f>
        <v>0</v>
      </c>
      <c r="E66" s="624">
        <f>MensualSumatori!AN44</f>
        <v>0</v>
      </c>
      <c r="F66" s="83"/>
      <c r="G66" s="75"/>
      <c r="K66" s="64"/>
      <c r="L66" s="64"/>
    </row>
    <row r="67" spans="1:12" x14ac:dyDescent="0.3">
      <c r="A67" s="634" t="s">
        <v>14</v>
      </c>
      <c r="B67" s="649"/>
      <c r="C67" s="635"/>
      <c r="D67" s="623">
        <f>MensualSumatori!AU37</f>
        <v>0</v>
      </c>
      <c r="E67" s="624">
        <f>MensualSumatori!AN45</f>
        <v>0</v>
      </c>
      <c r="F67" s="114"/>
      <c r="G67" s="648"/>
      <c r="H67" s="648"/>
      <c r="I67" s="648"/>
      <c r="K67" s="64"/>
      <c r="L67" s="64"/>
    </row>
    <row r="68" spans="1:12" x14ac:dyDescent="0.3">
      <c r="A68" s="605" t="s">
        <v>48</v>
      </c>
      <c r="B68" s="645"/>
      <c r="C68" s="606"/>
      <c r="D68" s="646">
        <f>SUM(D64:E67)</f>
        <v>0</v>
      </c>
      <c r="E68" s="647"/>
      <c r="F68" s="75"/>
      <c r="G68" s="114"/>
      <c r="H68" s="114"/>
      <c r="I68" s="114"/>
      <c r="K68" s="64"/>
      <c r="L68" s="64"/>
    </row>
    <row r="69" spans="1:12" s="81" customFormat="1" ht="18" customHeight="1" x14ac:dyDescent="0.3">
      <c r="A69" s="82"/>
      <c r="B69" s="82"/>
      <c r="C69" s="79"/>
      <c r="D69" s="94"/>
      <c r="E69" s="114"/>
      <c r="F69" s="114"/>
      <c r="G69" s="114"/>
      <c r="H69" s="80"/>
      <c r="I69" s="80"/>
      <c r="J69" s="80"/>
    </row>
  </sheetData>
  <sheetProtection algorithmName="SHA-512" hashValue="hK23ZwIEu2cI/trpumLiLmWxbPnYonBqOA8xkfDZ16K2auPrqgBPkX/57vzDvgnPiRe5t5ucAB8M+fgV6HcQKQ==" saltValue="lypcsmXnRgE3UH61BxUxfQ==" spinCount="100000" sheet="1" objects="1" scenarios="1"/>
  <mergeCells count="48">
    <mergeCell ref="E4:I4"/>
    <mergeCell ref="E10:H10"/>
    <mergeCell ref="A68:C68"/>
    <mergeCell ref="D68:E68"/>
    <mergeCell ref="G67:I67"/>
    <mergeCell ref="A65:C65"/>
    <mergeCell ref="D65:E65"/>
    <mergeCell ref="A66:C66"/>
    <mergeCell ref="D66:E66"/>
    <mergeCell ref="A67:C67"/>
    <mergeCell ref="D67:E67"/>
    <mergeCell ref="A60:B60"/>
    <mergeCell ref="A62:E62"/>
    <mergeCell ref="A63:C63"/>
    <mergeCell ref="D63:E63"/>
    <mergeCell ref="A64:C64"/>
    <mergeCell ref="D64:E64"/>
    <mergeCell ref="A59:B59"/>
    <mergeCell ref="A46:C46"/>
    <mergeCell ref="A48:E48"/>
    <mergeCell ref="A49:B49"/>
    <mergeCell ref="A50:B50"/>
    <mergeCell ref="A51:B51"/>
    <mergeCell ref="A52:B52"/>
    <mergeCell ref="A53:B53"/>
    <mergeCell ref="A54:B54"/>
    <mergeCell ref="A56:E56"/>
    <mergeCell ref="A57:B57"/>
    <mergeCell ref="A58:B58"/>
    <mergeCell ref="A33:B33"/>
    <mergeCell ref="A35:E35"/>
    <mergeCell ref="A36:A37"/>
    <mergeCell ref="B36:B37"/>
    <mergeCell ref="C36:C37"/>
    <mergeCell ref="D36:D37"/>
    <mergeCell ref="E36:E37"/>
    <mergeCell ref="A31:B31"/>
    <mergeCell ref="A32:B32"/>
    <mergeCell ref="A1:C1"/>
    <mergeCell ref="A3:C3"/>
    <mergeCell ref="A29:C29"/>
    <mergeCell ref="A30:B30"/>
    <mergeCell ref="A24:B24"/>
    <mergeCell ref="A27:C27"/>
    <mergeCell ref="A20:B20"/>
    <mergeCell ref="A22:C22"/>
    <mergeCell ref="A19:C19"/>
    <mergeCell ref="A17:C17"/>
  </mergeCells>
  <pageMargins left="0.7" right="0.7" top="0.75" bottom="0.75" header="0.3" footer="0.3"/>
  <pageSetup paperSize="9" scale="72" fitToHeight="0" orientation="landscape" horizontalDpi="300" verticalDpi="30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3">
    <pageSetUpPr fitToPage="1"/>
  </sheetPr>
  <dimension ref="A1:W140"/>
  <sheetViews>
    <sheetView showGridLines="0" zoomScale="70" zoomScaleNormal="70" zoomScalePageLayoutView="70" workbookViewId="0">
      <selection activeCell="O31" sqref="O31"/>
    </sheetView>
  </sheetViews>
  <sheetFormatPr baseColWidth="10" defaultColWidth="10.85546875" defaultRowHeight="15" x14ac:dyDescent="0.25"/>
  <cols>
    <col min="1" max="2" width="10.85546875" style="1"/>
    <col min="3" max="3" width="14.28515625" style="1" customWidth="1"/>
    <col min="4" max="5" width="10.85546875" style="1"/>
    <col min="6" max="6" width="5.7109375" style="1" customWidth="1"/>
    <col min="7" max="10" width="10.85546875" style="1"/>
    <col min="11" max="11" width="12.42578125" style="1" customWidth="1"/>
    <col min="12" max="12" width="5.140625" style="1" customWidth="1"/>
    <col min="13" max="17" width="10.85546875" style="1"/>
    <col min="18" max="18" width="5.42578125" style="1" customWidth="1"/>
    <col min="19" max="19" width="12.7109375" style="1" customWidth="1"/>
    <col min="20" max="16384" width="10.85546875" style="1"/>
  </cols>
  <sheetData>
    <row r="1" spans="1:18" ht="21" customHeight="1" thickBot="1" x14ac:dyDescent="0.3">
      <c r="A1" s="664"/>
      <c r="B1" s="665"/>
      <c r="C1" s="665"/>
      <c r="D1" s="665"/>
      <c r="E1" s="665"/>
      <c r="F1" s="665"/>
      <c r="G1" s="665"/>
      <c r="H1" s="665"/>
      <c r="I1" s="665"/>
      <c r="J1" s="666"/>
      <c r="K1" s="666"/>
      <c r="L1" s="666"/>
      <c r="M1" s="667"/>
      <c r="N1" s="664" t="str">
        <f>MensualSumatori!A1</f>
        <v>Gener</v>
      </c>
      <c r="O1" s="665"/>
      <c r="P1" s="665"/>
      <c r="Q1" s="678"/>
    </row>
    <row r="2" spans="1:18" ht="15.75" thickBot="1" x14ac:dyDescent="0.3"/>
    <row r="3" spans="1:18" ht="21" customHeight="1" thickBot="1" x14ac:dyDescent="0.3">
      <c r="A3" s="668" t="s">
        <v>138</v>
      </c>
      <c r="B3" s="669"/>
      <c r="C3" s="669"/>
      <c r="D3" s="669"/>
      <c r="E3" s="669"/>
      <c r="F3" s="669"/>
      <c r="G3" s="669"/>
      <c r="H3" s="669"/>
      <c r="I3" s="669"/>
      <c r="J3" s="669"/>
      <c r="K3" s="669"/>
      <c r="L3" s="669"/>
      <c r="M3" s="669"/>
      <c r="N3" s="669"/>
      <c r="O3" s="669"/>
      <c r="P3" s="669"/>
      <c r="Q3" s="670"/>
      <c r="R3" s="197"/>
    </row>
    <row r="4" spans="1:18" ht="15.75" thickBot="1" x14ac:dyDescent="0.3"/>
    <row r="5" spans="1:18" ht="21.75" thickBot="1" x14ac:dyDescent="0.3">
      <c r="A5" s="675" t="s">
        <v>166</v>
      </c>
      <c r="B5" s="676"/>
      <c r="C5" s="676"/>
      <c r="D5" s="676"/>
      <c r="E5" s="676"/>
      <c r="F5" s="676"/>
      <c r="G5" s="676"/>
      <c r="H5" s="676"/>
      <c r="I5" s="676"/>
      <c r="J5" s="676"/>
      <c r="K5" s="676"/>
      <c r="L5" s="676"/>
      <c r="M5" s="676"/>
      <c r="N5" s="676"/>
      <c r="O5" s="676"/>
      <c r="P5" s="676"/>
      <c r="Q5" s="677"/>
    </row>
    <row r="6" spans="1:18" ht="17.25" customHeight="1" thickBot="1" x14ac:dyDescent="0.3">
      <c r="A6" s="198"/>
      <c r="B6" s="198"/>
      <c r="C6" s="198"/>
      <c r="D6" s="198"/>
      <c r="E6" s="198"/>
      <c r="F6" s="198"/>
      <c r="G6" s="198"/>
      <c r="H6" s="198"/>
      <c r="I6" s="198"/>
      <c r="J6" s="198"/>
      <c r="K6" s="198"/>
      <c r="L6" s="198"/>
      <c r="M6" s="198"/>
      <c r="N6" s="198"/>
      <c r="O6" s="198"/>
      <c r="P6" s="198"/>
      <c r="Q6" s="199"/>
    </row>
    <row r="7" spans="1:18" ht="25.5" customHeight="1" x14ac:dyDescent="0.25">
      <c r="A7" s="200"/>
      <c r="B7" s="201"/>
      <c r="C7" s="201"/>
      <c r="D7" s="201"/>
      <c r="E7" s="202"/>
      <c r="G7" s="200"/>
      <c r="H7" s="201"/>
      <c r="I7" s="201"/>
      <c r="J7" s="201"/>
      <c r="K7" s="202"/>
      <c r="M7" s="671" t="s">
        <v>105</v>
      </c>
      <c r="N7" s="672"/>
      <c r="O7" s="672"/>
      <c r="P7" s="672"/>
      <c r="Q7" s="673"/>
      <c r="R7" s="6"/>
    </row>
    <row r="8" spans="1:18" ht="17.25" x14ac:dyDescent="0.3">
      <c r="A8" s="203"/>
      <c r="B8" s="204"/>
      <c r="C8" s="204"/>
      <c r="D8" s="204"/>
      <c r="E8" s="205"/>
      <c r="G8" s="203"/>
      <c r="H8" s="204"/>
      <c r="I8" s="204"/>
      <c r="J8" s="204"/>
      <c r="K8" s="205"/>
      <c r="M8" s="203"/>
      <c r="N8" s="206"/>
      <c r="O8" s="204"/>
      <c r="P8" s="207"/>
      <c r="Q8" s="674"/>
      <c r="R8" s="6"/>
    </row>
    <row r="9" spans="1:18" ht="17.25" customHeight="1" x14ac:dyDescent="0.3">
      <c r="A9" s="723">
        <f>ResumMensual!B14</f>
        <v>0</v>
      </c>
      <c r="B9" s="724"/>
      <c r="C9" s="725" t="s">
        <v>139</v>
      </c>
      <c r="D9" s="725"/>
      <c r="E9" s="726"/>
      <c r="G9" s="723">
        <f>ResumMensual!C20+ResumMensual!C24</f>
        <v>0</v>
      </c>
      <c r="H9" s="724"/>
      <c r="I9" s="725" t="s">
        <v>140</v>
      </c>
      <c r="J9" s="725"/>
      <c r="K9" s="726"/>
      <c r="M9" s="227">
        <f>ResumMensual!B5</f>
        <v>0</v>
      </c>
      <c r="N9" s="662" t="s">
        <v>141</v>
      </c>
      <c r="O9" s="662"/>
      <c r="P9" s="229" t="e">
        <f>Càlculs!Q7</f>
        <v>#DIV/0!</v>
      </c>
      <c r="Q9" s="205"/>
      <c r="R9" s="209"/>
    </row>
    <row r="10" spans="1:18" ht="20.25" customHeight="1" x14ac:dyDescent="0.3">
      <c r="A10" s="723"/>
      <c r="B10" s="724"/>
      <c r="C10" s="725"/>
      <c r="D10" s="725"/>
      <c r="E10" s="726"/>
      <c r="G10" s="723"/>
      <c r="H10" s="724"/>
      <c r="I10" s="725"/>
      <c r="J10" s="725"/>
      <c r="K10" s="726"/>
      <c r="M10" s="227">
        <f>ResumMensual!B6+ResumMensual!B8+ResumMensual!B10</f>
        <v>0</v>
      </c>
      <c r="N10" s="662" t="s">
        <v>142</v>
      </c>
      <c r="O10" s="662"/>
      <c r="P10" s="229" t="e">
        <f>Càlculs!Q8</f>
        <v>#DIV/0!</v>
      </c>
      <c r="Q10" s="205"/>
      <c r="R10" s="209"/>
    </row>
    <row r="11" spans="1:18" ht="18" thickBot="1" x14ac:dyDescent="0.35">
      <c r="A11" s="210"/>
      <c r="B11" s="211"/>
      <c r="C11" s="212"/>
      <c r="D11" s="213"/>
      <c r="E11" s="214"/>
      <c r="G11" s="210"/>
      <c r="H11" s="211"/>
      <c r="I11" s="739"/>
      <c r="J11" s="739"/>
      <c r="K11" s="740"/>
      <c r="M11" s="226">
        <f>ResumMensual!B7+ResumMensual!B9+ResumMensual!B11+ResumMensual!B12+ResumMensual!B13</f>
        <v>0</v>
      </c>
      <c r="N11" s="663" t="s">
        <v>143</v>
      </c>
      <c r="O11" s="663"/>
      <c r="P11" s="230" t="e">
        <f>Càlculs!Q9</f>
        <v>#DIV/0!</v>
      </c>
      <c r="Q11" s="214"/>
      <c r="R11" s="209"/>
    </row>
    <row r="12" spans="1:18" x14ac:dyDescent="0.25">
      <c r="M12" s="216"/>
      <c r="N12" s="216"/>
      <c r="O12" s="216"/>
      <c r="P12" s="6"/>
      <c r="Q12" s="6"/>
      <c r="R12" s="6"/>
    </row>
    <row r="13" spans="1:18" ht="15" customHeight="1" x14ac:dyDescent="0.25">
      <c r="A13" s="727">
        <f>ResumMensual!B5+ResumMensual!B6+ResumMensual!B7+ResumMensual!B8+ResumMensual!B9+ResumMensual!B10+ResumMensual!B11+ResumMensual!B12</f>
        <v>0</v>
      </c>
      <c r="B13" s="728"/>
      <c r="C13" s="733" t="s">
        <v>182</v>
      </c>
      <c r="D13" s="733"/>
      <c r="E13" s="736"/>
      <c r="G13" s="727">
        <f>ResumMensual!C20</f>
        <v>0</v>
      </c>
      <c r="H13" s="728"/>
      <c r="I13" s="733" t="s">
        <v>130</v>
      </c>
      <c r="J13" s="733"/>
      <c r="K13" s="741"/>
      <c r="M13" s="217"/>
      <c r="N13" s="217"/>
      <c r="O13" s="209"/>
      <c r="P13" s="6"/>
      <c r="Q13" s="6"/>
      <c r="R13" s="6"/>
    </row>
    <row r="14" spans="1:18" ht="15" customHeight="1" x14ac:dyDescent="0.25">
      <c r="A14" s="729"/>
      <c r="B14" s="730"/>
      <c r="C14" s="734"/>
      <c r="D14" s="734"/>
      <c r="E14" s="737"/>
      <c r="G14" s="729"/>
      <c r="H14" s="730"/>
      <c r="I14" s="734"/>
      <c r="J14" s="734"/>
      <c r="K14" s="742"/>
    </row>
    <row r="15" spans="1:18" ht="15" customHeight="1" x14ac:dyDescent="0.25">
      <c r="A15" s="731"/>
      <c r="B15" s="732"/>
      <c r="C15" s="735"/>
      <c r="D15" s="735"/>
      <c r="E15" s="738"/>
      <c r="G15" s="731"/>
      <c r="H15" s="732"/>
      <c r="I15" s="735"/>
      <c r="J15" s="735"/>
      <c r="K15" s="743"/>
    </row>
    <row r="16" spans="1:18" ht="15" customHeight="1" x14ac:dyDescent="0.25">
      <c r="A16" s="727">
        <f>ResumMensual!B13</f>
        <v>0</v>
      </c>
      <c r="B16" s="728"/>
      <c r="C16" s="733" t="s">
        <v>183</v>
      </c>
      <c r="D16" s="733"/>
      <c r="E16" s="736"/>
      <c r="G16" s="727">
        <f>ResumMensual!C24</f>
        <v>0</v>
      </c>
      <c r="H16" s="728"/>
      <c r="I16" s="733" t="s">
        <v>144</v>
      </c>
      <c r="J16" s="733"/>
      <c r="K16" s="741"/>
    </row>
    <row r="17" spans="1:18" ht="15" customHeight="1" x14ac:dyDescent="0.25">
      <c r="A17" s="729"/>
      <c r="B17" s="730"/>
      <c r="C17" s="734"/>
      <c r="D17" s="734"/>
      <c r="E17" s="737"/>
      <c r="G17" s="729"/>
      <c r="H17" s="730"/>
      <c r="I17" s="734"/>
      <c r="J17" s="734"/>
      <c r="K17" s="742"/>
    </row>
    <row r="18" spans="1:18" ht="15" customHeight="1" x14ac:dyDescent="0.25">
      <c r="A18" s="731"/>
      <c r="B18" s="732"/>
      <c r="C18" s="735"/>
      <c r="D18" s="735"/>
      <c r="E18" s="738"/>
      <c r="G18" s="731"/>
      <c r="H18" s="732"/>
      <c r="I18" s="735"/>
      <c r="J18" s="735"/>
      <c r="K18" s="743"/>
    </row>
    <row r="26" spans="1:18" x14ac:dyDescent="0.25">
      <c r="M26" s="216"/>
      <c r="N26" s="216"/>
      <c r="O26" s="216"/>
      <c r="P26" s="6"/>
      <c r="Q26" s="6"/>
      <c r="R26" s="6"/>
    </row>
    <row r="27" spans="1:18" x14ac:dyDescent="0.25">
      <c r="M27" s="216"/>
      <c r="N27" s="216"/>
      <c r="O27" s="216"/>
      <c r="P27" s="6"/>
      <c r="Q27" s="6"/>
      <c r="R27" s="6"/>
    </row>
    <row r="28" spans="1:18" x14ac:dyDescent="0.25">
      <c r="M28" s="216"/>
      <c r="N28" s="216"/>
      <c r="O28" s="216"/>
      <c r="P28" s="6"/>
      <c r="Q28" s="6"/>
      <c r="R28" s="6"/>
    </row>
    <row r="29" spans="1:18" x14ac:dyDescent="0.25">
      <c r="M29" s="216"/>
      <c r="N29" s="216"/>
      <c r="O29" s="216"/>
      <c r="P29" s="6"/>
      <c r="Q29" s="6"/>
      <c r="R29" s="6"/>
    </row>
    <row r="30" spans="1:18" x14ac:dyDescent="0.25">
      <c r="M30" s="216"/>
      <c r="N30" s="216"/>
      <c r="O30" s="216"/>
      <c r="P30" s="6"/>
      <c r="Q30" s="6"/>
      <c r="R30" s="6"/>
    </row>
    <row r="31" spans="1:18" x14ac:dyDescent="0.25">
      <c r="M31" s="216"/>
      <c r="N31" s="216"/>
      <c r="O31" s="216"/>
      <c r="P31" s="6"/>
      <c r="Q31" s="6"/>
      <c r="R31" s="6"/>
    </row>
    <row r="32" spans="1:18" ht="17.25" customHeight="1" x14ac:dyDescent="0.25"/>
    <row r="33" spans="1:23" ht="15" customHeight="1" x14ac:dyDescent="0.25"/>
    <row r="35" spans="1:23" ht="17.25" customHeight="1" x14ac:dyDescent="0.25"/>
    <row r="36" spans="1:23" ht="15" customHeight="1" x14ac:dyDescent="0.25"/>
    <row r="37" spans="1:23" ht="15.75" thickBot="1" x14ac:dyDescent="0.3"/>
    <row r="38" spans="1:23" ht="21.75" thickBot="1" x14ac:dyDescent="0.3">
      <c r="A38" s="720" t="s">
        <v>167</v>
      </c>
      <c r="B38" s="721"/>
      <c r="C38" s="721"/>
      <c r="D38" s="721"/>
      <c r="E38" s="721"/>
      <c r="F38" s="721"/>
      <c r="G38" s="721"/>
      <c r="H38" s="721"/>
      <c r="I38" s="721"/>
      <c r="J38" s="721"/>
      <c r="K38" s="721"/>
      <c r="L38" s="721"/>
      <c r="M38" s="721"/>
      <c r="N38" s="721"/>
      <c r="O38" s="721"/>
      <c r="P38" s="721"/>
      <c r="Q38" s="722"/>
    </row>
    <row r="39" spans="1:23" ht="15" customHeight="1" thickBot="1" x14ac:dyDescent="0.3"/>
    <row r="40" spans="1:23" ht="15" customHeight="1" x14ac:dyDescent="0.25">
      <c r="A40" s="695">
        <f>ResumMensual!C33+ResumMensual!E42+ResumMensual!E54+ResumMensual!D68</f>
        <v>0</v>
      </c>
      <c r="B40" s="286"/>
      <c r="C40" s="679" t="s">
        <v>145</v>
      </c>
      <c r="D40" s="679"/>
      <c r="E40" s="680"/>
      <c r="G40" s="695">
        <f>ResumMensual!C33+ResumMensual!E42</f>
        <v>0</v>
      </c>
      <c r="H40" s="286"/>
      <c r="I40" s="679" t="s">
        <v>146</v>
      </c>
      <c r="J40" s="679"/>
      <c r="K40" s="680"/>
      <c r="M40" s="695">
        <f>ResumMensual!E54</f>
        <v>0</v>
      </c>
      <c r="N40" s="286"/>
      <c r="O40" s="679" t="s">
        <v>147</v>
      </c>
      <c r="P40" s="679"/>
      <c r="Q40" s="680"/>
      <c r="S40" s="695">
        <f>ResumMensual!D68</f>
        <v>0</v>
      </c>
      <c r="T40" s="286"/>
      <c r="U40" s="679" t="s">
        <v>148</v>
      </c>
      <c r="V40" s="679"/>
      <c r="W40" s="680"/>
    </row>
    <row r="41" spans="1:23" ht="15" customHeight="1" x14ac:dyDescent="0.25">
      <c r="A41" s="696"/>
      <c r="B41" s="287"/>
      <c r="C41" s="681"/>
      <c r="D41" s="681"/>
      <c r="E41" s="682"/>
      <c r="G41" s="696"/>
      <c r="H41" s="287"/>
      <c r="I41" s="681"/>
      <c r="J41" s="681"/>
      <c r="K41" s="682"/>
      <c r="M41" s="696"/>
      <c r="N41" s="287"/>
      <c r="O41" s="681"/>
      <c r="P41" s="681"/>
      <c r="Q41" s="682"/>
      <c r="S41" s="696"/>
      <c r="T41" s="287"/>
      <c r="U41" s="681"/>
      <c r="V41" s="681"/>
      <c r="W41" s="682"/>
    </row>
    <row r="42" spans="1:23" ht="15" customHeight="1" x14ac:dyDescent="0.25">
      <c r="A42" s="696"/>
      <c r="B42" s="287"/>
      <c r="C42" s="681"/>
      <c r="D42" s="681"/>
      <c r="E42" s="682"/>
      <c r="G42" s="696"/>
      <c r="H42" s="287"/>
      <c r="I42" s="681"/>
      <c r="J42" s="681"/>
      <c r="K42" s="682"/>
      <c r="M42" s="696"/>
      <c r="N42" s="287"/>
      <c r="O42" s="681"/>
      <c r="P42" s="681"/>
      <c r="Q42" s="682"/>
      <c r="S42" s="696"/>
      <c r="T42" s="287"/>
      <c r="U42" s="681"/>
      <c r="V42" s="681"/>
      <c r="W42" s="682"/>
    </row>
    <row r="43" spans="1:23" ht="15" customHeight="1" thickBot="1" x14ac:dyDescent="0.3">
      <c r="A43" s="288"/>
      <c r="B43" s="289"/>
      <c r="C43" s="290"/>
      <c r="D43" s="291"/>
      <c r="E43" s="292"/>
      <c r="G43" s="288"/>
      <c r="H43" s="289"/>
      <c r="I43" s="290"/>
      <c r="J43" s="291"/>
      <c r="K43" s="292"/>
      <c r="M43" s="288"/>
      <c r="N43" s="289"/>
      <c r="O43" s="697"/>
      <c r="P43" s="697"/>
      <c r="Q43" s="698"/>
      <c r="S43" s="288"/>
      <c r="T43" s="289"/>
      <c r="U43" s="290"/>
      <c r="V43" s="291"/>
      <c r="W43" s="292"/>
    </row>
    <row r="44" spans="1:23" ht="15" customHeight="1" x14ac:dyDescent="0.25"/>
    <row r="45" spans="1:23" ht="15" customHeight="1" x14ac:dyDescent="0.25">
      <c r="A45" s="683">
        <f>ResumMensual!C33+ResumMensual!E42</f>
        <v>0</v>
      </c>
      <c r="B45" s="684"/>
      <c r="C45" s="689" t="s">
        <v>149</v>
      </c>
      <c r="D45" s="689"/>
      <c r="E45" s="692"/>
      <c r="G45" s="683">
        <f>ResumMensual!C33</f>
        <v>0</v>
      </c>
      <c r="H45" s="684"/>
      <c r="I45" s="689" t="s">
        <v>150</v>
      </c>
      <c r="J45" s="689"/>
      <c r="K45" s="692"/>
      <c r="M45" s="683">
        <f>ResumMensual!E50</f>
        <v>0</v>
      </c>
      <c r="N45" s="684"/>
      <c r="O45" s="689" t="s">
        <v>6</v>
      </c>
      <c r="P45" s="689"/>
      <c r="Q45" s="692"/>
    </row>
    <row r="46" spans="1:23" ht="15" customHeight="1" x14ac:dyDescent="0.25">
      <c r="A46" s="685"/>
      <c r="B46" s="686"/>
      <c r="C46" s="690"/>
      <c r="D46" s="690"/>
      <c r="E46" s="693"/>
      <c r="G46" s="685"/>
      <c r="H46" s="686"/>
      <c r="I46" s="690"/>
      <c r="J46" s="690"/>
      <c r="K46" s="693"/>
      <c r="M46" s="685"/>
      <c r="N46" s="686"/>
      <c r="O46" s="690"/>
      <c r="P46" s="690"/>
      <c r="Q46" s="693"/>
    </row>
    <row r="47" spans="1:23" ht="15" customHeight="1" x14ac:dyDescent="0.25">
      <c r="A47" s="687"/>
      <c r="B47" s="688"/>
      <c r="C47" s="691"/>
      <c r="D47" s="691"/>
      <c r="E47" s="694"/>
      <c r="G47" s="687"/>
      <c r="H47" s="688"/>
      <c r="I47" s="691"/>
      <c r="J47" s="691"/>
      <c r="K47" s="694"/>
      <c r="M47" s="687"/>
      <c r="N47" s="688"/>
      <c r="O47" s="691"/>
      <c r="P47" s="691"/>
      <c r="Q47" s="694"/>
    </row>
    <row r="48" spans="1:23" ht="15" customHeight="1" x14ac:dyDescent="0.25">
      <c r="A48" s="683">
        <f>ResumMensual!E54</f>
        <v>0</v>
      </c>
      <c r="B48" s="684"/>
      <c r="C48" s="689" t="s">
        <v>151</v>
      </c>
      <c r="D48" s="689"/>
      <c r="E48" s="692"/>
      <c r="G48" s="685">
        <f>ResumMensual!E42</f>
        <v>0</v>
      </c>
      <c r="H48" s="686"/>
      <c r="I48" s="690" t="s">
        <v>152</v>
      </c>
      <c r="J48" s="690"/>
      <c r="K48" s="693"/>
      <c r="M48" s="683">
        <f>ResumMensual!E51</f>
        <v>0</v>
      </c>
      <c r="N48" s="684"/>
      <c r="O48" s="689" t="s">
        <v>7</v>
      </c>
      <c r="P48" s="689"/>
      <c r="Q48" s="692"/>
    </row>
    <row r="49" spans="1:17" ht="15" customHeight="1" x14ac:dyDescent="0.25">
      <c r="A49" s="685"/>
      <c r="B49" s="686"/>
      <c r="C49" s="690"/>
      <c r="D49" s="690"/>
      <c r="E49" s="693"/>
      <c r="G49" s="685"/>
      <c r="H49" s="686"/>
      <c r="I49" s="690"/>
      <c r="J49" s="690"/>
      <c r="K49" s="693"/>
      <c r="M49" s="685"/>
      <c r="N49" s="686"/>
      <c r="O49" s="690"/>
      <c r="P49" s="690"/>
      <c r="Q49" s="693"/>
    </row>
    <row r="50" spans="1:17" ht="15" customHeight="1" x14ac:dyDescent="0.25">
      <c r="A50" s="687"/>
      <c r="B50" s="688"/>
      <c r="C50" s="691"/>
      <c r="D50" s="691"/>
      <c r="E50" s="694"/>
      <c r="G50" s="687"/>
      <c r="H50" s="688"/>
      <c r="I50" s="691"/>
      <c r="J50" s="691"/>
      <c r="K50" s="694"/>
      <c r="M50" s="687"/>
      <c r="N50" s="688"/>
      <c r="O50" s="691"/>
      <c r="P50" s="691"/>
      <c r="Q50" s="694"/>
    </row>
    <row r="51" spans="1:17" ht="15" customHeight="1" x14ac:dyDescent="0.25">
      <c r="A51" s="683">
        <f>ResumMensual!D68</f>
        <v>0</v>
      </c>
      <c r="B51" s="684"/>
      <c r="C51" s="689" t="s">
        <v>148</v>
      </c>
      <c r="D51" s="689"/>
      <c r="E51" s="692"/>
      <c r="M51" s="683">
        <f>ResumMensual!E52</f>
        <v>0</v>
      </c>
      <c r="N51" s="684"/>
      <c r="O51" s="689" t="s">
        <v>8</v>
      </c>
      <c r="P51" s="689"/>
      <c r="Q51" s="692"/>
    </row>
    <row r="52" spans="1:17" ht="15" customHeight="1" x14ac:dyDescent="0.25">
      <c r="A52" s="685"/>
      <c r="B52" s="686"/>
      <c r="C52" s="690"/>
      <c r="D52" s="690"/>
      <c r="E52" s="693"/>
      <c r="M52" s="685"/>
      <c r="N52" s="686"/>
      <c r="O52" s="690"/>
      <c r="P52" s="690"/>
      <c r="Q52" s="693"/>
    </row>
    <row r="53" spans="1:17" x14ac:dyDescent="0.25">
      <c r="A53" s="687"/>
      <c r="B53" s="688"/>
      <c r="C53" s="691"/>
      <c r="D53" s="691"/>
      <c r="E53" s="694"/>
      <c r="M53" s="687"/>
      <c r="N53" s="688"/>
      <c r="O53" s="691"/>
      <c r="P53" s="691"/>
      <c r="Q53" s="694"/>
    </row>
    <row r="54" spans="1:17" x14ac:dyDescent="0.25">
      <c r="M54" s="683">
        <f>ResumMensual!E53</f>
        <v>0</v>
      </c>
      <c r="N54" s="684"/>
      <c r="O54" s="689" t="s">
        <v>9</v>
      </c>
      <c r="P54" s="689"/>
      <c r="Q54" s="692"/>
    </row>
    <row r="55" spans="1:17" ht="14.25" customHeight="1" x14ac:dyDescent="0.25">
      <c r="M55" s="685"/>
      <c r="N55" s="686"/>
      <c r="O55" s="690"/>
      <c r="P55" s="690"/>
      <c r="Q55" s="693"/>
    </row>
    <row r="56" spans="1:17" x14ac:dyDescent="0.25">
      <c r="M56" s="687"/>
      <c r="N56" s="688"/>
      <c r="O56" s="691"/>
      <c r="P56" s="691"/>
      <c r="Q56" s="694"/>
    </row>
    <row r="72" spans="1:5" ht="15" customHeight="1" thickBot="1" x14ac:dyDescent="0.3"/>
    <row r="73" spans="1:5" ht="15" customHeight="1" x14ac:dyDescent="0.25">
      <c r="A73" s="699">
        <f>ResumMensual!E60</f>
        <v>0</v>
      </c>
      <c r="B73" s="218"/>
      <c r="C73" s="701" t="s">
        <v>153</v>
      </c>
      <c r="D73" s="701"/>
      <c r="E73" s="702"/>
    </row>
    <row r="74" spans="1:5" ht="15" customHeight="1" x14ac:dyDescent="0.25">
      <c r="A74" s="700"/>
      <c r="B74" s="219"/>
      <c r="C74" s="703"/>
      <c r="D74" s="703"/>
      <c r="E74" s="704"/>
    </row>
    <row r="75" spans="1:5" ht="17.25" x14ac:dyDescent="0.25">
      <c r="A75" s="700"/>
      <c r="B75" s="219"/>
      <c r="C75" s="703"/>
      <c r="D75" s="703"/>
      <c r="E75" s="704"/>
    </row>
    <row r="76" spans="1:5" ht="15.75" thickBot="1" x14ac:dyDescent="0.3">
      <c r="A76" s="220"/>
      <c r="B76" s="221"/>
      <c r="C76" s="222"/>
      <c r="D76" s="223"/>
      <c r="E76" s="224"/>
    </row>
    <row r="78" spans="1:5" ht="15" customHeight="1" x14ac:dyDescent="0.25">
      <c r="A78" s="705">
        <f>ResumMensual!E58</f>
        <v>0</v>
      </c>
      <c r="B78" s="706"/>
      <c r="C78" s="711" t="s">
        <v>154</v>
      </c>
      <c r="D78" s="711"/>
      <c r="E78" s="714"/>
    </row>
    <row r="79" spans="1:5" ht="15" customHeight="1" x14ac:dyDescent="0.25">
      <c r="A79" s="707"/>
      <c r="B79" s="708"/>
      <c r="C79" s="712"/>
      <c r="D79" s="712"/>
      <c r="E79" s="715"/>
    </row>
    <row r="80" spans="1:5" ht="15" customHeight="1" x14ac:dyDescent="0.25">
      <c r="A80" s="709"/>
      <c r="B80" s="710"/>
      <c r="C80" s="713"/>
      <c r="D80" s="713"/>
      <c r="E80" s="716"/>
    </row>
    <row r="81" spans="1:5" ht="15" customHeight="1" x14ac:dyDescent="0.25">
      <c r="A81" s="705">
        <f>ResumMensual!E59</f>
        <v>0</v>
      </c>
      <c r="B81" s="706"/>
      <c r="C81" s="711" t="s">
        <v>155</v>
      </c>
      <c r="D81" s="711"/>
      <c r="E81" s="714"/>
    </row>
    <row r="82" spans="1:5" ht="15" customHeight="1" x14ac:dyDescent="0.25">
      <c r="A82" s="707"/>
      <c r="B82" s="708"/>
      <c r="C82" s="712"/>
      <c r="D82" s="712"/>
      <c r="E82" s="715"/>
    </row>
    <row r="83" spans="1:5" ht="15" customHeight="1" x14ac:dyDescent="0.25">
      <c r="A83" s="709"/>
      <c r="B83" s="710"/>
      <c r="C83" s="713"/>
      <c r="D83" s="713"/>
      <c r="E83" s="716"/>
    </row>
    <row r="97" spans="1:13" ht="15.75" thickBot="1" x14ac:dyDescent="0.3"/>
    <row r="98" spans="1:13" ht="27" customHeight="1" thickBot="1" x14ac:dyDescent="0.3">
      <c r="A98" s="717" t="s">
        <v>168</v>
      </c>
      <c r="B98" s="718"/>
      <c r="C98" s="718"/>
      <c r="D98" s="718"/>
      <c r="E98" s="718"/>
      <c r="F98" s="718"/>
      <c r="G98" s="718"/>
      <c r="H98" s="718"/>
      <c r="I98" s="718"/>
      <c r="J98" s="718"/>
      <c r="K98" s="718"/>
      <c r="L98" s="718"/>
      <c r="M98" s="719"/>
    </row>
    <row r="99" spans="1:13" ht="14.25" customHeight="1" thickBot="1" x14ac:dyDescent="0.3">
      <c r="A99" s="198"/>
      <c r="B99" s="198"/>
      <c r="C99" s="198"/>
      <c r="D99" s="225"/>
      <c r="E99" s="225"/>
      <c r="F99" s="225"/>
      <c r="G99" s="225"/>
      <c r="H99" s="225"/>
    </row>
    <row r="100" spans="1:13" x14ac:dyDescent="0.25">
      <c r="A100" s="249"/>
      <c r="B100" s="250"/>
      <c r="C100" s="251"/>
    </row>
    <row r="101" spans="1:13" ht="17.25" x14ac:dyDescent="0.3">
      <c r="A101" s="263" t="e">
        <f>(ResumMensual!B7+ResumMensual!B9+ResumMensual!B11+ResumMensual!B12+ResumMensual!B13)/ResumMensual!B14</f>
        <v>#DIV/0!</v>
      </c>
      <c r="B101" s="253" t="s">
        <v>156</v>
      </c>
      <c r="C101" s="254"/>
    </row>
    <row r="102" spans="1:13" x14ac:dyDescent="0.25">
      <c r="A102" s="255"/>
      <c r="B102" s="256"/>
      <c r="C102" s="254"/>
    </row>
    <row r="103" spans="1:13" x14ac:dyDescent="0.25">
      <c r="A103" s="257"/>
      <c r="B103" s="258"/>
      <c r="C103" s="259"/>
    </row>
    <row r="104" spans="1:13" x14ac:dyDescent="0.25">
      <c r="A104" s="255"/>
      <c r="B104" s="256"/>
      <c r="C104" s="254"/>
    </row>
    <row r="105" spans="1:13" ht="17.25" x14ac:dyDescent="0.3">
      <c r="A105" s="263" t="e">
        <f>(ResumMensual!B8+ResumMensual!B9)/ResumMensual!B14</f>
        <v>#DIV/0!</v>
      </c>
      <c r="B105" s="253" t="s">
        <v>157</v>
      </c>
      <c r="C105" s="254"/>
    </row>
    <row r="106" spans="1:13" x14ac:dyDescent="0.25">
      <c r="A106" s="255"/>
      <c r="B106" s="256"/>
      <c r="C106" s="254"/>
    </row>
    <row r="107" spans="1:13" x14ac:dyDescent="0.25">
      <c r="A107" s="257"/>
      <c r="B107" s="258"/>
      <c r="C107" s="259"/>
    </row>
    <row r="108" spans="1:13" x14ac:dyDescent="0.25">
      <c r="A108" s="255"/>
      <c r="B108" s="256"/>
      <c r="C108" s="254"/>
    </row>
    <row r="109" spans="1:13" ht="17.25" x14ac:dyDescent="0.3">
      <c r="A109" s="263" t="e">
        <f>ResumMensual!E50/ResumMensual!E54</f>
        <v>#DIV/0!</v>
      </c>
      <c r="B109" s="253" t="s">
        <v>158</v>
      </c>
      <c r="C109" s="254"/>
    </row>
    <row r="110" spans="1:13" x14ac:dyDescent="0.25">
      <c r="A110" s="255"/>
      <c r="B110" s="256"/>
      <c r="C110" s="254"/>
    </row>
    <row r="111" spans="1:13" x14ac:dyDescent="0.25">
      <c r="A111" s="257"/>
      <c r="B111" s="258"/>
      <c r="C111" s="259"/>
    </row>
    <row r="112" spans="1:13" x14ac:dyDescent="0.25">
      <c r="A112" s="255"/>
      <c r="B112" s="256"/>
      <c r="C112" s="254"/>
    </row>
    <row r="113" spans="1:3" ht="17.25" x14ac:dyDescent="0.3">
      <c r="A113" s="263" t="e">
        <f>ResumMensual!E52/ResumMensual!E54</f>
        <v>#DIV/0!</v>
      </c>
      <c r="B113" s="253" t="s">
        <v>159</v>
      </c>
      <c r="C113" s="254"/>
    </row>
    <row r="114" spans="1:3" ht="15.75" thickBot="1" x14ac:dyDescent="0.3">
      <c r="A114" s="260"/>
      <c r="B114" s="261"/>
      <c r="C114" s="262"/>
    </row>
    <row r="116" spans="1:3" ht="15.75" thickBot="1" x14ac:dyDescent="0.3"/>
    <row r="117" spans="1:3" x14ac:dyDescent="0.25">
      <c r="A117" s="249"/>
      <c r="B117" s="250"/>
      <c r="C117" s="251"/>
    </row>
    <row r="118" spans="1:3" ht="17.25" x14ac:dyDescent="0.3">
      <c r="A118" s="252" t="e">
        <f>ResumMensual!B14/ResumMensual!F1</f>
        <v>#DIV/0!</v>
      </c>
      <c r="B118" s="253" t="s">
        <v>160</v>
      </c>
      <c r="C118" s="254"/>
    </row>
    <row r="119" spans="1:3" x14ac:dyDescent="0.25">
      <c r="A119" s="255"/>
      <c r="B119" s="256"/>
      <c r="C119" s="254"/>
    </row>
    <row r="120" spans="1:3" x14ac:dyDescent="0.25">
      <c r="A120" s="257"/>
      <c r="B120" s="258"/>
      <c r="C120" s="259"/>
    </row>
    <row r="121" spans="1:3" x14ac:dyDescent="0.25">
      <c r="A121" s="255"/>
      <c r="B121" s="256"/>
      <c r="C121" s="254"/>
    </row>
    <row r="122" spans="1:3" ht="17.25" x14ac:dyDescent="0.3">
      <c r="A122" s="252" t="e">
        <f>(ResumMensual!C33+ResumMensual!E42+ResumMensual!E54+ResumMensual!D68)/ResumMensual!F1</f>
        <v>#DIV/0!</v>
      </c>
      <c r="B122" s="253" t="s">
        <v>161</v>
      </c>
      <c r="C122" s="254"/>
    </row>
    <row r="123" spans="1:3" x14ac:dyDescent="0.25">
      <c r="A123" s="255"/>
      <c r="B123" s="256"/>
      <c r="C123" s="254"/>
    </row>
    <row r="124" spans="1:3" x14ac:dyDescent="0.25">
      <c r="A124" s="257"/>
      <c r="B124" s="258"/>
      <c r="C124" s="259"/>
    </row>
    <row r="125" spans="1:3" x14ac:dyDescent="0.25">
      <c r="A125" s="255"/>
      <c r="B125" s="256"/>
      <c r="C125" s="254"/>
    </row>
    <row r="126" spans="1:3" ht="17.25" x14ac:dyDescent="0.3">
      <c r="A126" s="252" t="e">
        <f>(ResumMensual!C33+ResumMensual!E42)/ResumMensual!F1</f>
        <v>#DIV/0!</v>
      </c>
      <c r="B126" s="253" t="s">
        <v>162</v>
      </c>
      <c r="C126" s="254"/>
    </row>
    <row r="127" spans="1:3" ht="15.75" thickBot="1" x14ac:dyDescent="0.3">
      <c r="A127" s="260"/>
      <c r="B127" s="261"/>
      <c r="C127" s="262"/>
    </row>
    <row r="133" spans="1:3" ht="15.75" thickBot="1" x14ac:dyDescent="0.3"/>
    <row r="134" spans="1:3" x14ac:dyDescent="0.25">
      <c r="A134" s="249"/>
      <c r="B134" s="250"/>
      <c r="C134" s="251"/>
    </row>
    <row r="135" spans="1:3" ht="17.25" x14ac:dyDescent="0.3">
      <c r="A135" s="264" t="e">
        <f>(ResumMensual!C33+ResumMensual!E42+ResumMensual!E54+ResumMensual!D68)/ResumMensual!B14</f>
        <v>#DIV/0!</v>
      </c>
      <c r="B135" s="253" t="s">
        <v>163</v>
      </c>
      <c r="C135" s="254"/>
    </row>
    <row r="136" spans="1:3" x14ac:dyDescent="0.25">
      <c r="A136" s="255"/>
      <c r="B136" s="256"/>
      <c r="C136" s="254"/>
    </row>
    <row r="137" spans="1:3" x14ac:dyDescent="0.25">
      <c r="A137" s="257"/>
      <c r="B137" s="258"/>
      <c r="C137" s="259"/>
    </row>
    <row r="138" spans="1:3" x14ac:dyDescent="0.25">
      <c r="A138" s="255"/>
      <c r="B138" s="256"/>
      <c r="C138" s="254"/>
    </row>
    <row r="139" spans="1:3" ht="17.25" x14ac:dyDescent="0.3">
      <c r="A139" s="264" t="e">
        <f>(ResumMensual!C33+ResumMensual!E42)/ResumMensual!B14</f>
        <v>#DIV/0!</v>
      </c>
      <c r="B139" s="253" t="s">
        <v>164</v>
      </c>
      <c r="C139" s="254"/>
    </row>
    <row r="140" spans="1:3" ht="15.75" thickBot="1" x14ac:dyDescent="0.3">
      <c r="A140" s="260"/>
      <c r="B140" s="261"/>
      <c r="C140" s="262"/>
    </row>
  </sheetData>
  <sheetProtection algorithmName="SHA-512" hashValue="lJmfOmHsnIUfU3+Bba6Pp/MWIx2F9qtWM66ZftfcnueB7nKJ/nouGb+RG/bbQEnnyFYQtbkcm8hCEhIbSC8SuA==" saltValue="exG4Qd7DEVAX+EJCTLzdcw==" spinCount="100000" sheet="1" objects="1" scenarios="1"/>
  <mergeCells count="69">
    <mergeCell ref="A38:Q38"/>
    <mergeCell ref="A9:B10"/>
    <mergeCell ref="C9:E10"/>
    <mergeCell ref="G9:H10"/>
    <mergeCell ref="A13:B15"/>
    <mergeCell ref="C13:D15"/>
    <mergeCell ref="E13:E15"/>
    <mergeCell ref="G13:H15"/>
    <mergeCell ref="A16:B18"/>
    <mergeCell ref="C16:D18"/>
    <mergeCell ref="E16:E18"/>
    <mergeCell ref="G16:H18"/>
    <mergeCell ref="I9:K11"/>
    <mergeCell ref="I16:K18"/>
    <mergeCell ref="I13:K15"/>
    <mergeCell ref="N9:O9"/>
    <mergeCell ref="A98:M98"/>
    <mergeCell ref="O51:P53"/>
    <mergeCell ref="A48:B50"/>
    <mergeCell ref="C48:D50"/>
    <mergeCell ref="E48:E50"/>
    <mergeCell ref="G48:H50"/>
    <mergeCell ref="I48:J50"/>
    <mergeCell ref="K48:K50"/>
    <mergeCell ref="M48:N50"/>
    <mergeCell ref="O48:P50"/>
    <mergeCell ref="A51:B53"/>
    <mergeCell ref="C51:D53"/>
    <mergeCell ref="E51:E53"/>
    <mergeCell ref="A81:B83"/>
    <mergeCell ref="C81:D83"/>
    <mergeCell ref="E81:E83"/>
    <mergeCell ref="M51:N53"/>
    <mergeCell ref="Q51:Q53"/>
    <mergeCell ref="Q45:Q47"/>
    <mergeCell ref="M54:N56"/>
    <mergeCell ref="O54:P56"/>
    <mergeCell ref="Q54:Q56"/>
    <mergeCell ref="Q48:Q50"/>
    <mergeCell ref="A73:A75"/>
    <mergeCell ref="C73:E75"/>
    <mergeCell ref="A78:B80"/>
    <mergeCell ref="C78:D80"/>
    <mergeCell ref="E78:E80"/>
    <mergeCell ref="U40:W42"/>
    <mergeCell ref="A45:B47"/>
    <mergeCell ref="C45:D47"/>
    <mergeCell ref="E45:E47"/>
    <mergeCell ref="G45:H47"/>
    <mergeCell ref="I45:J47"/>
    <mergeCell ref="K45:K47"/>
    <mergeCell ref="M45:N47"/>
    <mergeCell ref="O45:P47"/>
    <mergeCell ref="A40:A42"/>
    <mergeCell ref="C40:E42"/>
    <mergeCell ref="G40:G42"/>
    <mergeCell ref="I40:K42"/>
    <mergeCell ref="M40:M42"/>
    <mergeCell ref="S40:S42"/>
    <mergeCell ref="O40:Q43"/>
    <mergeCell ref="N10:O10"/>
    <mergeCell ref="N11:O11"/>
    <mergeCell ref="A1:I1"/>
    <mergeCell ref="J1:M1"/>
    <mergeCell ref="A3:Q3"/>
    <mergeCell ref="M7:P7"/>
    <mergeCell ref="Q7:Q8"/>
    <mergeCell ref="A5:Q5"/>
    <mergeCell ref="N1:Q1"/>
  </mergeCells>
  <conditionalFormatting sqref="C11 O13 R9:R11">
    <cfRule type="cellIs" dxfId="27" priority="66" operator="greaterThan">
      <formula>0</formula>
    </cfRule>
    <cfRule type="cellIs" dxfId="26" priority="67" operator="lessThan">
      <formula>0</formula>
    </cfRule>
  </conditionalFormatting>
  <conditionalFormatting sqref="C11">
    <cfRule type="iconSet" priority="65">
      <iconSet iconSet="3Arrows">
        <cfvo type="percent" val="0"/>
        <cfvo type="num" val="0"/>
        <cfvo type="num" val="0"/>
      </iconSet>
    </cfRule>
  </conditionalFormatting>
  <conditionalFormatting sqref="O13">
    <cfRule type="iconSet" priority="64">
      <iconSet iconSet="3Arrows">
        <cfvo type="percent" val="0"/>
        <cfvo type="num" val="0"/>
        <cfvo type="num" val="0"/>
      </iconSet>
    </cfRule>
  </conditionalFormatting>
  <conditionalFormatting sqref="R9">
    <cfRule type="iconSet" priority="63">
      <iconSet iconSet="3Arrows">
        <cfvo type="percent" val="0"/>
        <cfvo type="num" val="0"/>
        <cfvo type="num" val="0"/>
      </iconSet>
    </cfRule>
  </conditionalFormatting>
  <conditionalFormatting sqref="E13 E16">
    <cfRule type="cellIs" dxfId="25" priority="57" operator="greaterThan">
      <formula>0</formula>
    </cfRule>
    <cfRule type="cellIs" dxfId="24" priority="58" operator="lessThan">
      <formula>0</formula>
    </cfRule>
  </conditionalFormatting>
  <conditionalFormatting sqref="E13">
    <cfRule type="iconSet" priority="56">
      <iconSet iconSet="3Arrows">
        <cfvo type="percent" val="0"/>
        <cfvo type="num" val="0"/>
        <cfvo type="num" val="0"/>
      </iconSet>
    </cfRule>
  </conditionalFormatting>
  <conditionalFormatting sqref="E16">
    <cfRule type="iconSet" priority="55">
      <iconSet iconSet="3Arrows">
        <cfvo type="percent" val="0"/>
        <cfvo type="num" val="0"/>
        <cfvo type="num" val="0"/>
      </iconSet>
    </cfRule>
  </conditionalFormatting>
  <conditionalFormatting sqref="C43">
    <cfRule type="cellIs" dxfId="23" priority="49" operator="greaterThan">
      <formula>0</formula>
    </cfRule>
    <cfRule type="cellIs" dxfId="22" priority="50" operator="lessThan">
      <formula>0</formula>
    </cfRule>
  </conditionalFormatting>
  <conditionalFormatting sqref="C43">
    <cfRule type="iconSet" priority="48">
      <iconSet iconSet="3Arrows">
        <cfvo type="percent" val="0"/>
        <cfvo type="num" val="0"/>
        <cfvo type="num" val="0"/>
      </iconSet>
    </cfRule>
  </conditionalFormatting>
  <conditionalFormatting sqref="E45 E48">
    <cfRule type="cellIs" dxfId="21" priority="46" operator="greaterThan">
      <formula>0</formula>
    </cfRule>
    <cfRule type="cellIs" dxfId="20" priority="47" operator="lessThan">
      <formula>0</formula>
    </cfRule>
  </conditionalFormatting>
  <conditionalFormatting sqref="E45">
    <cfRule type="iconSet" priority="45">
      <iconSet iconSet="3Arrows">
        <cfvo type="percent" val="0"/>
        <cfvo type="num" val="0"/>
        <cfvo type="num" val="0"/>
      </iconSet>
    </cfRule>
  </conditionalFormatting>
  <conditionalFormatting sqref="E48">
    <cfRule type="iconSet" priority="44">
      <iconSet iconSet="3Arrows">
        <cfvo type="percent" val="0"/>
        <cfvo type="num" val="0"/>
        <cfvo type="num" val="0"/>
      </iconSet>
    </cfRule>
  </conditionalFormatting>
  <conditionalFormatting sqref="E51">
    <cfRule type="cellIs" dxfId="19" priority="42" operator="greaterThan">
      <formula>0</formula>
    </cfRule>
    <cfRule type="cellIs" dxfId="18" priority="43" operator="lessThan">
      <formula>0</formula>
    </cfRule>
  </conditionalFormatting>
  <conditionalFormatting sqref="E51">
    <cfRule type="iconSet" priority="41">
      <iconSet iconSet="3Arrows">
        <cfvo type="percent" val="0"/>
        <cfvo type="num" val="0"/>
        <cfvo type="num" val="0"/>
      </iconSet>
    </cfRule>
  </conditionalFormatting>
  <conditionalFormatting sqref="I43">
    <cfRule type="cellIs" dxfId="17" priority="39" operator="greaterThan">
      <formula>0</formula>
    </cfRule>
    <cfRule type="cellIs" dxfId="16" priority="40" operator="lessThan">
      <formula>0</formula>
    </cfRule>
  </conditionalFormatting>
  <conditionalFormatting sqref="I43">
    <cfRule type="iconSet" priority="38">
      <iconSet iconSet="3Arrows">
        <cfvo type="percent" val="0"/>
        <cfvo type="num" val="0"/>
        <cfvo type="num" val="0"/>
      </iconSet>
    </cfRule>
  </conditionalFormatting>
  <conditionalFormatting sqref="K45 K48">
    <cfRule type="cellIs" dxfId="15" priority="36" operator="greaterThan">
      <formula>0</formula>
    </cfRule>
    <cfRule type="cellIs" dxfId="14" priority="37" operator="lessThan">
      <formula>0</formula>
    </cfRule>
  </conditionalFormatting>
  <conditionalFormatting sqref="K45">
    <cfRule type="iconSet" priority="35">
      <iconSet iconSet="3Arrows">
        <cfvo type="percent" val="0"/>
        <cfvo type="num" val="0"/>
        <cfvo type="num" val="0"/>
      </iconSet>
    </cfRule>
  </conditionalFormatting>
  <conditionalFormatting sqref="K48">
    <cfRule type="iconSet" priority="34">
      <iconSet iconSet="3Arrows">
        <cfvo type="percent" val="0"/>
        <cfvo type="num" val="0"/>
        <cfvo type="num" val="0"/>
      </iconSet>
    </cfRule>
  </conditionalFormatting>
  <conditionalFormatting sqref="Q45 Q48">
    <cfRule type="cellIs" dxfId="13" priority="29" operator="greaterThan">
      <formula>0</formula>
    </cfRule>
    <cfRule type="cellIs" dxfId="12" priority="30" operator="lessThan">
      <formula>0</formula>
    </cfRule>
  </conditionalFormatting>
  <conditionalFormatting sqref="Q45">
    <cfRule type="iconSet" priority="28">
      <iconSet iconSet="3Arrows">
        <cfvo type="percent" val="0"/>
        <cfvo type="num" val="0"/>
        <cfvo type="num" val="0"/>
      </iconSet>
    </cfRule>
  </conditionalFormatting>
  <conditionalFormatting sqref="Q48">
    <cfRule type="iconSet" priority="27">
      <iconSet iconSet="3Arrows">
        <cfvo type="percent" val="0"/>
        <cfvo type="num" val="0"/>
        <cfvo type="num" val="0"/>
      </iconSet>
    </cfRule>
  </conditionalFormatting>
  <conditionalFormatting sqref="Q51">
    <cfRule type="cellIs" dxfId="11" priority="25" operator="greaterThan">
      <formula>0</formula>
    </cfRule>
    <cfRule type="cellIs" dxfId="10" priority="26" operator="lessThan">
      <formula>0</formula>
    </cfRule>
  </conditionalFormatting>
  <conditionalFormatting sqref="Q51">
    <cfRule type="iconSet" priority="24">
      <iconSet iconSet="3Arrows">
        <cfvo type="percent" val="0"/>
        <cfvo type="num" val="0"/>
        <cfvo type="num" val="0"/>
      </iconSet>
    </cfRule>
  </conditionalFormatting>
  <conditionalFormatting sqref="U43">
    <cfRule type="cellIs" dxfId="9" priority="22" operator="greaterThan">
      <formula>0</formula>
    </cfRule>
    <cfRule type="cellIs" dxfId="8" priority="23" operator="lessThan">
      <formula>0</formula>
    </cfRule>
  </conditionalFormatting>
  <conditionalFormatting sqref="U43">
    <cfRule type="iconSet" priority="21">
      <iconSet iconSet="3Arrows">
        <cfvo type="percent" val="0"/>
        <cfvo type="num" val="0"/>
        <cfvo type="num" val="0"/>
      </iconSet>
    </cfRule>
  </conditionalFormatting>
  <conditionalFormatting sqref="W44 W47">
    <cfRule type="cellIs" dxfId="7" priority="19" operator="greaterThan">
      <formula>0</formula>
    </cfRule>
    <cfRule type="cellIs" dxfId="6" priority="20" operator="lessThan">
      <formula>0</formula>
    </cfRule>
  </conditionalFormatting>
  <conditionalFormatting sqref="W44">
    <cfRule type="iconSet" priority="18">
      <iconSet iconSet="3Arrows">
        <cfvo type="percent" val="0"/>
        <cfvo type="num" val="0"/>
        <cfvo type="num" val="0"/>
      </iconSet>
    </cfRule>
  </conditionalFormatting>
  <conditionalFormatting sqref="W47">
    <cfRule type="iconSet" priority="17">
      <iconSet iconSet="3Arrows">
        <cfvo type="percent" val="0"/>
        <cfvo type="num" val="0"/>
        <cfvo type="num" val="0"/>
      </iconSet>
    </cfRule>
  </conditionalFormatting>
  <conditionalFormatting sqref="Q54">
    <cfRule type="cellIs" dxfId="5" priority="15" operator="greaterThan">
      <formula>0</formula>
    </cfRule>
    <cfRule type="cellIs" dxfId="4" priority="16" operator="lessThan">
      <formula>0</formula>
    </cfRule>
  </conditionalFormatting>
  <conditionalFormatting sqref="Q54">
    <cfRule type="iconSet" priority="14">
      <iconSet iconSet="3Arrows">
        <cfvo type="percent" val="0"/>
        <cfvo type="num" val="0"/>
        <cfvo type="num" val="0"/>
      </iconSet>
    </cfRule>
  </conditionalFormatting>
  <conditionalFormatting sqref="C76">
    <cfRule type="cellIs" dxfId="3" priority="12" operator="greaterThan">
      <formula>0</formula>
    </cfRule>
    <cfRule type="cellIs" dxfId="2" priority="13" operator="lessThan">
      <formula>0</formula>
    </cfRule>
  </conditionalFormatting>
  <conditionalFormatting sqref="C76">
    <cfRule type="iconSet" priority="11">
      <iconSet iconSet="3Arrows">
        <cfvo type="percent" val="0"/>
        <cfvo type="num" val="0"/>
        <cfvo type="num" val="0"/>
      </iconSet>
    </cfRule>
  </conditionalFormatting>
  <conditionalFormatting sqref="E78 E81">
    <cfRule type="cellIs" dxfId="1" priority="9" operator="greaterThan">
      <formula>0</formula>
    </cfRule>
    <cfRule type="cellIs" dxfId="0" priority="10" operator="lessThan">
      <formula>0</formula>
    </cfRule>
  </conditionalFormatting>
  <conditionalFormatting sqref="E78">
    <cfRule type="iconSet" priority="8">
      <iconSet iconSet="3Arrows">
        <cfvo type="percent" val="0"/>
        <cfvo type="num" val="0"/>
        <cfvo type="num" val="0"/>
      </iconSet>
    </cfRule>
  </conditionalFormatting>
  <conditionalFormatting sqref="E81">
    <cfRule type="iconSet" priority="7">
      <iconSet iconSet="3Arrows">
        <cfvo type="percent" val="0"/>
        <cfvo type="num" val="0"/>
        <cfvo type="num" val="0"/>
      </iconSet>
    </cfRule>
  </conditionalFormatting>
  <conditionalFormatting sqref="R10:R11">
    <cfRule type="iconSet" priority="68">
      <iconSet iconSet="3Arrows">
        <cfvo type="percent" val="0"/>
        <cfvo type="num" val="0"/>
        <cfvo type="num" val="0"/>
      </iconSet>
    </cfRule>
  </conditionalFormatting>
  <pageMargins left="0.7" right="0.7" top="0.75" bottom="0.75" header="0.3" footer="0.3"/>
  <pageSetup paperSize="9" scale="55" fitToHeight="0" orientation="landscape" horizontalDpi="300" verticalDpi="3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341A4-6B19-4D98-848A-1C9D79225C3D}">
  <sheetPr codeName="Hoja34">
    <pageSetUpPr fitToPage="1"/>
  </sheetPr>
  <dimension ref="A1:O931"/>
  <sheetViews>
    <sheetView zoomScale="80" zoomScaleNormal="80" workbookViewId="0">
      <pane ySplit="1" topLeftCell="A2" activePane="bottomLeft" state="frozen"/>
      <selection pane="bottomLeft" activeCell="P2" sqref="P2"/>
    </sheetView>
  </sheetViews>
  <sheetFormatPr baseColWidth="10" defaultRowHeight="15" x14ac:dyDescent="0.25"/>
  <cols>
    <col min="1" max="1" width="10" style="1" customWidth="1"/>
    <col min="2" max="2" width="14.28515625" style="348" customWidth="1"/>
    <col min="3" max="3" width="24.5703125" style="348" customWidth="1"/>
    <col min="4" max="4" width="30.42578125" style="349" customWidth="1"/>
    <col min="5" max="5" width="5.140625" style="349" customWidth="1"/>
    <col min="6" max="33" width="11.42578125" style="1"/>
    <col min="34" max="34" width="21.85546875" style="1" customWidth="1"/>
    <col min="35" max="16384" width="11.42578125" style="1"/>
  </cols>
  <sheetData>
    <row r="1" spans="1:15" s="11" customFormat="1" ht="63.75" customHeight="1" thickBot="1" x14ac:dyDescent="0.3">
      <c r="A1" s="363" t="s">
        <v>223</v>
      </c>
      <c r="B1" s="363" t="s">
        <v>224</v>
      </c>
      <c r="C1" s="354" t="s">
        <v>222</v>
      </c>
      <c r="D1" s="358" t="s">
        <v>226</v>
      </c>
      <c r="E1" s="386"/>
      <c r="F1" s="403"/>
      <c r="G1" s="404"/>
      <c r="H1" s="351" t="s">
        <v>214</v>
      </c>
      <c r="I1" s="351" t="s">
        <v>215</v>
      </c>
      <c r="J1" s="351" t="s">
        <v>216</v>
      </c>
      <c r="K1" s="351" t="s">
        <v>217</v>
      </c>
      <c r="L1" s="351" t="s">
        <v>218</v>
      </c>
      <c r="M1" s="351" t="s">
        <v>219</v>
      </c>
      <c r="N1" s="351" t="s">
        <v>220</v>
      </c>
      <c r="O1" s="352" t="s">
        <v>221</v>
      </c>
    </row>
    <row r="2" spans="1:15" s="275" customFormat="1" x14ac:dyDescent="0.25">
      <c r="A2" s="361" t="str">
        <f>'Dia1'!$B$1</f>
        <v>Gener</v>
      </c>
      <c r="B2" s="357">
        <v>1</v>
      </c>
      <c r="C2" s="383">
        <f>'Dia1'!$X$6</f>
        <v>0</v>
      </c>
      <c r="D2" s="379">
        <f>'Dia1'!$C$6+'Dia1'!$D$6+'Dia1'!$E$6+'Dia1'!$F$6+'Dia1'!$G$6+'Dia1'!$H$6+'Dia1'!$I$6+'Dia1'!$J$6</f>
        <v>0</v>
      </c>
      <c r="E2" s="385"/>
      <c r="F2" s="402" t="str">
        <f>MensualSumatori!A1</f>
        <v>Gener</v>
      </c>
      <c r="G2" s="389" t="s">
        <v>106</v>
      </c>
      <c r="H2" s="296">
        <f>SUMIFS(D2:D931,C2:C931,"Municipi")</f>
        <v>0</v>
      </c>
      <c r="I2" s="296">
        <f>SUMIFS(D2:D931,C2:C931,"Comarca (resta de)")</f>
        <v>0</v>
      </c>
      <c r="J2" s="296">
        <f>SUMIFS($D$2:$D$931,$C$2:$C$931,"Provincia (resta de)")</f>
        <v>0</v>
      </c>
      <c r="K2" s="296">
        <f>SUMIFS($D$2:$D$931,$C$2:$C$931,"Catalunya (resta de)")</f>
        <v>0</v>
      </c>
      <c r="L2" s="296">
        <f>SUMIFS($D$2:$D$931,$C$2:$C$931,"Espanya (resta de)")</f>
        <v>0</v>
      </c>
      <c r="M2" s="296">
        <f>SUMIFS($D$2:$D$931,$C$2:$C$931,"França")</f>
        <v>0</v>
      </c>
      <c r="N2" s="296">
        <f>SUMIFS($D$2:$D$931,$C$2:$C$931,"Europa (resta de)")</f>
        <v>0</v>
      </c>
      <c r="O2" s="350">
        <f>SUMIFS($D$2:$D$931,$C$2:$C$931,"Món (resta de)")</f>
        <v>0</v>
      </c>
    </row>
    <row r="3" spans="1:15" ht="15.75" thickBot="1" x14ac:dyDescent="0.3">
      <c r="A3" s="359">
        <f>'Dia1'!$B$2</f>
        <v>1</v>
      </c>
      <c r="B3" s="356">
        <v>2</v>
      </c>
      <c r="C3" s="384">
        <f>'Dia1'!$X$7</f>
        <v>0</v>
      </c>
      <c r="D3" s="380">
        <f>'Dia1'!$C$7+'Dia1'!$D$7+'Dia1'!$E$7+'Dia1'!$F$7+'Dia1'!$G$7+'Dia1'!$H$7+'Dia1'!$I$7+'Dia1'!$J$7</f>
        <v>0</v>
      </c>
      <c r="E3" s="385"/>
      <c r="F3" s="387"/>
      <c r="G3" s="388" t="s">
        <v>107</v>
      </c>
      <c r="H3" s="311" t="e">
        <f>H2/($H$2+$I$2+$J$2+$K$2+$L$2+$M$2+$N$2+$O$2)</f>
        <v>#DIV/0!</v>
      </c>
      <c r="I3" s="311" t="e">
        <f>I2/($H$2+$I$2+$J$2+$K$2+$L$2+$M$2+$N$2+$O$2)</f>
        <v>#DIV/0!</v>
      </c>
      <c r="J3" s="311" t="e">
        <f t="shared" ref="J3:O3" si="0">J2/($H$2+$I$2+$J$2+$K$2+$L$2+$M$2+$N$2+$O$2)</f>
        <v>#DIV/0!</v>
      </c>
      <c r="K3" s="311" t="e">
        <f t="shared" si="0"/>
        <v>#DIV/0!</v>
      </c>
      <c r="L3" s="311" t="e">
        <f t="shared" si="0"/>
        <v>#DIV/0!</v>
      </c>
      <c r="M3" s="311" t="e">
        <f t="shared" si="0"/>
        <v>#DIV/0!</v>
      </c>
      <c r="N3" s="311" t="e">
        <f t="shared" si="0"/>
        <v>#DIV/0!</v>
      </c>
      <c r="O3" s="310" t="e">
        <f t="shared" si="0"/>
        <v>#DIV/0!</v>
      </c>
    </row>
    <row r="4" spans="1:15" x14ac:dyDescent="0.25">
      <c r="A4" s="257"/>
      <c r="B4" s="355">
        <v>3</v>
      </c>
      <c r="C4" s="384">
        <f>'Dia1'!$X$8</f>
        <v>0</v>
      </c>
      <c r="D4" s="380">
        <f>'Dia1'!$C$8+'Dia1'!$D$8+'Dia1'!$E$8+'Dia1'!$F$8+'Dia1'!$G$8+'Dia1'!$H$8+'Dia1'!$I$8+'Dia1'!$J$8</f>
        <v>0</v>
      </c>
      <c r="E4" s="385"/>
    </row>
    <row r="5" spans="1:15" x14ac:dyDescent="0.25">
      <c r="A5" s="257"/>
      <c r="B5" s="356">
        <v>4</v>
      </c>
      <c r="C5" s="384">
        <f>'Dia1'!$X$9</f>
        <v>0</v>
      </c>
      <c r="D5" s="380">
        <f>'Dia1'!$C$9+'Dia1'!$D$9+'Dia1'!$E$9+'Dia1'!$F$9+'Dia1'!$G$9+'Dia1'!$H$9+'Dia1'!$I$9+'Dia1'!$J$9</f>
        <v>0</v>
      </c>
      <c r="E5" s="385"/>
    </row>
    <row r="6" spans="1:15" x14ac:dyDescent="0.25">
      <c r="A6" s="257"/>
      <c r="B6" s="355">
        <v>5</v>
      </c>
      <c r="C6" s="384">
        <f>'Dia1'!$X$10</f>
        <v>0</v>
      </c>
      <c r="D6" s="380">
        <f>'Dia1'!$C$10+'Dia1'!$D$10+'Dia1'!$E$10+'Dia1'!$F$10+'Dia1'!$G$10+'Dia1'!$H$10+'Dia1'!$I$10+'Dia1'!$J$10</f>
        <v>0</v>
      </c>
      <c r="E6" s="385"/>
    </row>
    <row r="7" spans="1:15" x14ac:dyDescent="0.25">
      <c r="A7" s="257"/>
      <c r="B7" s="356">
        <v>6</v>
      </c>
      <c r="C7" s="384">
        <f>'Dia1'!$X$11</f>
        <v>0</v>
      </c>
      <c r="D7" s="380">
        <f>'Dia1'!$C$11+'Dia1'!$D$11+'Dia1'!$E$11+'Dia1'!$F$11+'Dia1'!$G$11+'Dia1'!$H$11+'Dia1'!$I$11+'Dia1'!$J$11</f>
        <v>0</v>
      </c>
      <c r="E7" s="385"/>
    </row>
    <row r="8" spans="1:15" x14ac:dyDescent="0.25">
      <c r="A8" s="257"/>
      <c r="B8" s="355">
        <v>7</v>
      </c>
      <c r="C8" s="384">
        <f>'Dia1'!$X$12</f>
        <v>0</v>
      </c>
      <c r="D8" s="380">
        <f>'Dia1'!$C$12+'Dia1'!$D$12+'Dia1'!$E$12+'Dia1'!$F$12+'Dia1'!$G$12+'Dia1'!$H$12+'Dia1'!$I$12+'Dia1'!$J$12</f>
        <v>0</v>
      </c>
      <c r="E8" s="385"/>
    </row>
    <row r="9" spans="1:15" x14ac:dyDescent="0.25">
      <c r="A9" s="257"/>
      <c r="B9" s="356">
        <v>8</v>
      </c>
      <c r="C9" s="384">
        <f>'Dia1'!$X$13</f>
        <v>0</v>
      </c>
      <c r="D9" s="380">
        <f>'Dia1'!$C$13+'Dia1'!$D$13+'Dia1'!$E$13+'Dia1'!$F$13+'Dia1'!$G$13+'Dia1'!$H$13+'Dia1'!$I$13+'Dia1'!$J$13</f>
        <v>0</v>
      </c>
      <c r="E9" s="385"/>
    </row>
    <row r="10" spans="1:15" x14ac:dyDescent="0.25">
      <c r="A10" s="257"/>
      <c r="B10" s="355">
        <v>9</v>
      </c>
      <c r="C10" s="384">
        <f>'Dia1'!$X$14</f>
        <v>0</v>
      </c>
      <c r="D10" s="380">
        <f>'Dia1'!$C$14+'Dia1'!$D$14+'Dia1'!$E$14+'Dia1'!$F$14+'Dia1'!$G$14+'Dia1'!$H$14+'Dia1'!$I$14+'Dia1'!$J$14</f>
        <v>0</v>
      </c>
      <c r="E10" s="385"/>
    </row>
    <row r="11" spans="1:15" x14ac:dyDescent="0.25">
      <c r="A11" s="257"/>
      <c r="B11" s="356">
        <v>10</v>
      </c>
      <c r="C11" s="384">
        <f>'Dia1'!$X$15</f>
        <v>0</v>
      </c>
      <c r="D11" s="380">
        <f>'Dia1'!$C$15+'Dia1'!$D$15+'Dia1'!$E$15+'Dia1'!$F$15+'Dia1'!$G$15+'Dia1'!$H$15+'Dia1'!$I$15+'Dia1'!$J$15</f>
        <v>0</v>
      </c>
      <c r="E11" s="385"/>
    </row>
    <row r="12" spans="1:15" x14ac:dyDescent="0.25">
      <c r="A12" s="257"/>
      <c r="B12" s="355">
        <v>11</v>
      </c>
      <c r="C12" s="384">
        <f>'Dia1'!$X$16</f>
        <v>0</v>
      </c>
      <c r="D12" s="380">
        <f>'Dia1'!$C$16+'Dia1'!$D$16+'Dia1'!$E$16+'Dia1'!$F$16+'Dia1'!$G$16+'Dia1'!$H$16+'Dia1'!$I$16+'Dia1'!$J$16</f>
        <v>0</v>
      </c>
      <c r="E12" s="385"/>
    </row>
    <row r="13" spans="1:15" x14ac:dyDescent="0.25">
      <c r="A13" s="257"/>
      <c r="B13" s="356">
        <v>12</v>
      </c>
      <c r="C13" s="384">
        <f>'Dia1'!$X$17</f>
        <v>0</v>
      </c>
      <c r="D13" s="380">
        <f>'Dia1'!$C$17+'Dia1'!$D$17+'Dia1'!$E$17+'Dia1'!$F$17+'Dia1'!$G$17+'Dia1'!$H$17+'Dia1'!$I$17+'Dia1'!$J$17</f>
        <v>0</v>
      </c>
      <c r="E13" s="385"/>
    </row>
    <row r="14" spans="1:15" x14ac:dyDescent="0.25">
      <c r="A14" s="257"/>
      <c r="B14" s="355">
        <v>13</v>
      </c>
      <c r="C14" s="384">
        <f>'Dia1'!$X$18</f>
        <v>0</v>
      </c>
      <c r="D14" s="380">
        <f>'Dia1'!$C$18+'Dia1'!$D$18+'Dia1'!$E$18+'Dia1'!$F$18+'Dia1'!$G$18+'Dia1'!$H$18+'Dia1'!$I$18+'Dia1'!$J$18</f>
        <v>0</v>
      </c>
      <c r="E14" s="385"/>
    </row>
    <row r="15" spans="1:15" x14ac:dyDescent="0.25">
      <c r="A15" s="257"/>
      <c r="B15" s="356">
        <v>14</v>
      </c>
      <c r="C15" s="384">
        <f>'Dia1'!$X$19</f>
        <v>0</v>
      </c>
      <c r="D15" s="380">
        <f>'Dia1'!$C$19+'Dia1'!$D$19+'Dia1'!$E$19+'Dia1'!$F$19+'Dia1'!$G$19+'Dia1'!$H$19+'Dia1'!$I$19+'Dia1'!$J$19</f>
        <v>0</v>
      </c>
      <c r="E15" s="385"/>
    </row>
    <row r="16" spans="1:15" x14ac:dyDescent="0.25">
      <c r="A16" s="257"/>
      <c r="B16" s="355">
        <v>15</v>
      </c>
      <c r="C16" s="384">
        <f>'Dia1'!$X$20</f>
        <v>0</v>
      </c>
      <c r="D16" s="380">
        <f>'Dia1'!$C$20+'Dia1'!$D$20+'Dia1'!$E$20+'Dia1'!$F$20+'Dia1'!$G$20+'Dia1'!$H$20+'Dia1'!$I$20+'Dia1'!$J$20</f>
        <v>0</v>
      </c>
      <c r="E16" s="385"/>
    </row>
    <row r="17" spans="1:5" x14ac:dyDescent="0.25">
      <c r="A17" s="257"/>
      <c r="B17" s="356">
        <v>16</v>
      </c>
      <c r="C17" s="384">
        <f>'Dia1'!$X$21</f>
        <v>0</v>
      </c>
      <c r="D17" s="380">
        <f>'Dia1'!$C$21+'Dia1'!$D$21+'Dia1'!$E$21+'Dia1'!$F$21+'Dia1'!$G$21+'Dia1'!$H$21+'Dia1'!$I$21+'Dia1'!$J$21</f>
        <v>0</v>
      </c>
      <c r="E17" s="385"/>
    </row>
    <row r="18" spans="1:5" x14ac:dyDescent="0.25">
      <c r="A18" s="257"/>
      <c r="B18" s="355">
        <v>17</v>
      </c>
      <c r="C18" s="384">
        <f>'Dia1'!$X$22</f>
        <v>0</v>
      </c>
      <c r="D18" s="380">
        <f>'Dia1'!$C$22+'Dia1'!$D$22+'Dia1'!$E$22+'Dia1'!$F$22+'Dia1'!$G$22+'Dia1'!$H$22+'Dia1'!$I$22+'Dia1'!$J$22</f>
        <v>0</v>
      </c>
      <c r="E18" s="385"/>
    </row>
    <row r="19" spans="1:5" x14ac:dyDescent="0.25">
      <c r="A19" s="257"/>
      <c r="B19" s="356">
        <v>18</v>
      </c>
      <c r="C19" s="384">
        <f>'Dia1'!$X$23</f>
        <v>0</v>
      </c>
      <c r="D19" s="380">
        <f>'Dia1'!$C$23+'Dia1'!$D$23+'Dia1'!$E$23+'Dia1'!$F$23+'Dia1'!$G$23+'Dia1'!$H$23+'Dia1'!$I$23+'Dia1'!$J$23</f>
        <v>0</v>
      </c>
      <c r="E19" s="385"/>
    </row>
    <row r="20" spans="1:5" x14ac:dyDescent="0.25">
      <c r="A20" s="257"/>
      <c r="B20" s="355">
        <v>19</v>
      </c>
      <c r="C20" s="384">
        <f>'Dia1'!$X$24</f>
        <v>0</v>
      </c>
      <c r="D20" s="380">
        <f>'Dia1'!$C$24+'Dia1'!$D$24+'Dia1'!$E$24+'Dia1'!$F$24+'Dia1'!$G$24+'Dia1'!$H$24+'Dia1'!$I$24+'Dia1'!$J$24</f>
        <v>0</v>
      </c>
      <c r="E20" s="385"/>
    </row>
    <row r="21" spans="1:5" x14ac:dyDescent="0.25">
      <c r="A21" s="257"/>
      <c r="B21" s="356">
        <v>20</v>
      </c>
      <c r="C21" s="384">
        <f>'Dia1'!$X$25</f>
        <v>0</v>
      </c>
      <c r="D21" s="380">
        <f>'Dia1'!$C$25+'Dia1'!$D$25+'Dia1'!$E$25+'Dia1'!$F$25+'Dia1'!$G$25+'Dia1'!$H$25+'Dia1'!$I$25+'Dia1'!$J$25</f>
        <v>0</v>
      </c>
      <c r="E21" s="385"/>
    </row>
    <row r="22" spans="1:5" x14ac:dyDescent="0.25">
      <c r="A22" s="257"/>
      <c r="B22" s="355">
        <v>21</v>
      </c>
      <c r="C22" s="384">
        <f>'Dia1'!$X$26</f>
        <v>0</v>
      </c>
      <c r="D22" s="380">
        <f>'Dia1'!$C$26+'Dia1'!$D$26+'Dia1'!$E$26+'Dia1'!$F$26+'Dia1'!$G$26+'Dia1'!$H$26+'Dia1'!$I$26+'Dia1'!$J$26</f>
        <v>0</v>
      </c>
      <c r="E22" s="385"/>
    </row>
    <row r="23" spans="1:5" x14ac:dyDescent="0.25">
      <c r="A23" s="257"/>
      <c r="B23" s="356">
        <v>22</v>
      </c>
      <c r="C23" s="384">
        <f>'Dia1'!$X$27</f>
        <v>0</v>
      </c>
      <c r="D23" s="380">
        <f>'Dia1'!$C$27+'Dia1'!$D$27+'Dia1'!$E$27+'Dia1'!$F$27+'Dia1'!$G$27+'Dia1'!$H$27+'Dia1'!$I$27+'Dia1'!$J$27</f>
        <v>0</v>
      </c>
      <c r="E23" s="385"/>
    </row>
    <row r="24" spans="1:5" x14ac:dyDescent="0.25">
      <c r="A24" s="257"/>
      <c r="B24" s="355">
        <v>23</v>
      </c>
      <c r="C24" s="377">
        <f>'Dia1'!$X$28</f>
        <v>0</v>
      </c>
      <c r="D24" s="381">
        <f>'Dia1'!$C$28+'Dia1'!$D$28+'Dia1'!$E$28+'Dia1'!$F$28+'Dia1'!$G$28+'Dia1'!$H$28+'Dia1'!$I$28+'Dia1'!$J$28</f>
        <v>0</v>
      </c>
      <c r="E24" s="385"/>
    </row>
    <row r="25" spans="1:5" x14ac:dyDescent="0.25">
      <c r="A25" s="257"/>
      <c r="B25" s="356">
        <v>24</v>
      </c>
      <c r="C25" s="377">
        <f>'Dia1'!$X$29</f>
        <v>0</v>
      </c>
      <c r="D25" s="381">
        <f>'Dia1'!$C$29+'Dia1'!$D$29+'Dia1'!$E$29+'Dia1'!$F$29+'Dia1'!$G$29+'Dia1'!$H$29+'Dia1'!$I$29+'Dia1'!$J$29</f>
        <v>0</v>
      </c>
      <c r="E25" s="385"/>
    </row>
    <row r="26" spans="1:5" x14ac:dyDescent="0.25">
      <c r="A26" s="257"/>
      <c r="B26" s="355">
        <v>25</v>
      </c>
      <c r="C26" s="377">
        <f>'Dia1'!$X$30</f>
        <v>0</v>
      </c>
      <c r="D26" s="381">
        <f>'Dia1'!$C$30+'Dia1'!$D$30+'Dia1'!$E$30+'Dia1'!$F$30+'Dia1'!$G$30+'Dia1'!$H$30+'Dia1'!$I$30+'Dia1'!$J$30</f>
        <v>0</v>
      </c>
      <c r="E26" s="385"/>
    </row>
    <row r="27" spans="1:5" x14ac:dyDescent="0.25">
      <c r="A27" s="257"/>
      <c r="B27" s="356">
        <v>26</v>
      </c>
      <c r="C27" s="377">
        <f>'Dia1'!$X$31</f>
        <v>0</v>
      </c>
      <c r="D27" s="381">
        <f>'Dia1'!$C$31+'Dia1'!$D$31+'Dia1'!$E$31+'Dia1'!$F$31+'Dia1'!$G$31+'Dia1'!$H$31+'Dia1'!$I$31+'Dia1'!$J$31</f>
        <v>0</v>
      </c>
      <c r="E27" s="385"/>
    </row>
    <row r="28" spans="1:5" x14ac:dyDescent="0.25">
      <c r="A28" s="257"/>
      <c r="B28" s="355">
        <v>27</v>
      </c>
      <c r="C28" s="377">
        <f>'Dia1'!$X$32</f>
        <v>0</v>
      </c>
      <c r="D28" s="381">
        <f>'Dia1'!$C$32+'Dia1'!$D$32+'Dia1'!$E$32+'Dia1'!$F$32+'Dia1'!$G$32+'Dia1'!$H$32+'Dia1'!$I$32+'Dia1'!$J$32</f>
        <v>0</v>
      </c>
      <c r="E28" s="385"/>
    </row>
    <row r="29" spans="1:5" x14ac:dyDescent="0.25">
      <c r="A29" s="257"/>
      <c r="B29" s="356">
        <v>28</v>
      </c>
      <c r="C29" s="377">
        <f>'Dia1'!$X$33</f>
        <v>0</v>
      </c>
      <c r="D29" s="381">
        <f>'Dia1'!$C$33+'Dia1'!$D$33+'Dia1'!$E$33+'Dia1'!$F$33+'Dia1'!$G$33+'Dia1'!$H$33+'Dia1'!$I$33+'Dia1'!$J$33</f>
        <v>0</v>
      </c>
      <c r="E29" s="385"/>
    </row>
    <row r="30" spans="1:5" x14ac:dyDescent="0.25">
      <c r="A30" s="257"/>
      <c r="B30" s="355">
        <v>29</v>
      </c>
      <c r="C30" s="377">
        <f>'Dia1'!$X$34</f>
        <v>0</v>
      </c>
      <c r="D30" s="381">
        <f>'Dia1'!$C$34+'Dia1'!$D$34+'Dia1'!$E$34+'Dia1'!$F$34+'Dia1'!$G$34+'Dia1'!$H$34+'Dia1'!$I$34+'Dia1'!$J$34</f>
        <v>0</v>
      </c>
      <c r="E30" s="385"/>
    </row>
    <row r="31" spans="1:5" ht="15.75" thickBot="1" x14ac:dyDescent="0.3">
      <c r="A31" s="360"/>
      <c r="B31" s="362">
        <v>30</v>
      </c>
      <c r="C31" s="378">
        <f>'Dia1'!$X$35</f>
        <v>0</v>
      </c>
      <c r="D31" s="382">
        <f>'Dia1'!$C$35+'Dia1'!$D$35+'Dia1'!$E$35+'Dia1'!$F$35+'Dia1'!$G$35+'Dia1'!$H$35+'Dia1'!$I$35+'Dia1'!$J$35</f>
        <v>0</v>
      </c>
      <c r="E31" s="385"/>
    </row>
    <row r="32" spans="1:5" x14ac:dyDescent="0.25">
      <c r="A32" s="339" t="str">
        <f>'Dia2'!$B$1</f>
        <v>Gener</v>
      </c>
      <c r="B32" s="357">
        <v>1</v>
      </c>
      <c r="C32" s="340">
        <f>'Dia2'!$X$6</f>
        <v>0</v>
      </c>
      <c r="D32" s="341">
        <f>'Dia2'!$C$6+'Dia2'!$D$6+'Dia2'!$E$6+'Dia2'!$F$6+'Dia2'!$G$6+'Dia2'!$H$6+'Dia2'!$I$6+'Dia2'!$J$6</f>
        <v>0</v>
      </c>
      <c r="E32" s="385"/>
    </row>
    <row r="33" spans="1:5" x14ac:dyDescent="0.25">
      <c r="A33" s="342">
        <f>'Dia2'!$B$2</f>
        <v>2</v>
      </c>
      <c r="B33" s="356">
        <v>2</v>
      </c>
      <c r="C33" s="343">
        <f>'Dia2'!$X$7</f>
        <v>0</v>
      </c>
      <c r="D33" s="344">
        <f>'Dia2'!$C$7+'Dia2'!$D$7+'Dia2'!$E$7+'Dia2'!$F$7+'Dia2'!$G$7+'Dia2'!$H$7+'Dia2'!$I$7+'Dia2'!$J$7</f>
        <v>0</v>
      </c>
      <c r="E33" s="385"/>
    </row>
    <row r="34" spans="1:5" x14ac:dyDescent="0.25">
      <c r="A34" s="257"/>
      <c r="B34" s="355">
        <v>3</v>
      </c>
      <c r="C34" s="343">
        <f>'Dia2'!$X$8</f>
        <v>0</v>
      </c>
      <c r="D34" s="344">
        <f>'Dia2'!$C$8+'Dia2'!$D$8+'Dia2'!$E$8+'Dia2'!$F$8+'Dia2'!$G$8+'Dia2'!$H$8+'Dia2'!$I$8+'Dia2'!$J$8</f>
        <v>0</v>
      </c>
      <c r="E34" s="385"/>
    </row>
    <row r="35" spans="1:5" x14ac:dyDescent="0.25">
      <c r="A35" s="257"/>
      <c r="B35" s="356">
        <v>4</v>
      </c>
      <c r="C35" s="343">
        <f>'Dia2'!$X$9</f>
        <v>0</v>
      </c>
      <c r="D35" s="344">
        <f>'Dia2'!$C$9+'Dia2'!$D$9+'Dia2'!$E$9+'Dia2'!$F$9+'Dia2'!$G$9+'Dia2'!$H$9+'Dia2'!$I$9+'Dia2'!$J$9</f>
        <v>0</v>
      </c>
      <c r="E35" s="385"/>
    </row>
    <row r="36" spans="1:5" x14ac:dyDescent="0.25">
      <c r="A36" s="257"/>
      <c r="B36" s="355">
        <v>5</v>
      </c>
      <c r="C36" s="343">
        <f>'Dia2'!$X$10</f>
        <v>0</v>
      </c>
      <c r="D36" s="344">
        <f>'Dia2'!$C$10+'Dia2'!$D$10+'Dia2'!$E$10+'Dia2'!$F$10+'Dia2'!$G$10+'Dia2'!$H$10+'Dia2'!$I$10+'Dia2'!$J$10</f>
        <v>0</v>
      </c>
      <c r="E36" s="385"/>
    </row>
    <row r="37" spans="1:5" x14ac:dyDescent="0.25">
      <c r="A37" s="257"/>
      <c r="B37" s="356">
        <v>6</v>
      </c>
      <c r="C37" s="343">
        <f>'Dia2'!$X$11</f>
        <v>0</v>
      </c>
      <c r="D37" s="344">
        <f>'Dia2'!$C$11+'Dia2'!$D$11+'Dia2'!$E$11+'Dia2'!$F$11+'Dia2'!$G$11+'Dia2'!$H$11+'Dia2'!$I$11+'Dia2'!$J$11</f>
        <v>0</v>
      </c>
      <c r="E37" s="385"/>
    </row>
    <row r="38" spans="1:5" x14ac:dyDescent="0.25">
      <c r="A38" s="257"/>
      <c r="B38" s="355">
        <v>7</v>
      </c>
      <c r="C38" s="343">
        <f>'Dia2'!$X$12</f>
        <v>0</v>
      </c>
      <c r="D38" s="344">
        <f>'Dia2'!$C$12+'Dia2'!$D$12+'Dia2'!$E$12+'Dia2'!$F$12+'Dia2'!$G$12+'Dia2'!$H$12+'Dia2'!$I$12+'Dia2'!$J$12</f>
        <v>0</v>
      </c>
      <c r="E38" s="385"/>
    </row>
    <row r="39" spans="1:5" x14ac:dyDescent="0.25">
      <c r="A39" s="257"/>
      <c r="B39" s="356">
        <v>8</v>
      </c>
      <c r="C39" s="343">
        <f>'Dia2'!$X$13</f>
        <v>0</v>
      </c>
      <c r="D39" s="344">
        <f>'Dia2'!$C$13+'Dia2'!$D$13+'Dia2'!$E$13+'Dia2'!$F$13+'Dia2'!$G$13+'Dia2'!$H$13+'Dia2'!$I$13+'Dia2'!$J$13</f>
        <v>0</v>
      </c>
      <c r="E39" s="385"/>
    </row>
    <row r="40" spans="1:5" x14ac:dyDescent="0.25">
      <c r="A40" s="257"/>
      <c r="B40" s="355">
        <v>9</v>
      </c>
      <c r="C40" s="343">
        <f>'Dia2'!$X$14</f>
        <v>0</v>
      </c>
      <c r="D40" s="344">
        <f>'Dia2'!$C$14+'Dia2'!$D$14+'Dia2'!$E$14+'Dia2'!$F$14+'Dia2'!$G$14+'Dia2'!$H$14+'Dia2'!$I$14+'Dia2'!$J$14</f>
        <v>0</v>
      </c>
      <c r="E40" s="385"/>
    </row>
    <row r="41" spans="1:5" x14ac:dyDescent="0.25">
      <c r="A41" s="257"/>
      <c r="B41" s="356">
        <v>10</v>
      </c>
      <c r="C41" s="343">
        <f>'Dia2'!$X$15</f>
        <v>0</v>
      </c>
      <c r="D41" s="344">
        <f>'Dia2'!$C$15+'Dia2'!$D$15+'Dia2'!$E$15+'Dia2'!$F$15+'Dia2'!$G$15+'Dia2'!$H$15+'Dia2'!$I$15+'Dia2'!$J$15</f>
        <v>0</v>
      </c>
      <c r="E41" s="385"/>
    </row>
    <row r="42" spans="1:5" x14ac:dyDescent="0.25">
      <c r="A42" s="257"/>
      <c r="B42" s="355">
        <v>11</v>
      </c>
      <c r="C42" s="343">
        <f>'Dia2'!$X$16</f>
        <v>0</v>
      </c>
      <c r="D42" s="344">
        <f>'Dia2'!$C$16+'Dia2'!$D$16+'Dia2'!$E$16+'Dia2'!$F$16+'Dia2'!$G$16+'Dia2'!$H$16+'Dia2'!$I$16+'Dia2'!$J$16</f>
        <v>0</v>
      </c>
      <c r="E42" s="385"/>
    </row>
    <row r="43" spans="1:5" x14ac:dyDescent="0.25">
      <c r="A43" s="257"/>
      <c r="B43" s="356">
        <v>12</v>
      </c>
      <c r="C43" s="343">
        <f>'Dia2'!$X$17</f>
        <v>0</v>
      </c>
      <c r="D43" s="344">
        <f>'Dia2'!$C$17+'Dia2'!$D$17+'Dia2'!$E$17+'Dia2'!$F$17+'Dia2'!$G$17+'Dia2'!$H$17+'Dia2'!$I$17+'Dia2'!$J$17</f>
        <v>0</v>
      </c>
      <c r="E43" s="385"/>
    </row>
    <row r="44" spans="1:5" x14ac:dyDescent="0.25">
      <c r="A44" s="257"/>
      <c r="B44" s="355">
        <v>13</v>
      </c>
      <c r="C44" s="343">
        <f>'Dia2'!$X$18</f>
        <v>0</v>
      </c>
      <c r="D44" s="344">
        <f>'Dia2'!$C$18+'Dia2'!$D$18+'Dia2'!$E$18+'Dia2'!$F$18+'Dia2'!$G$18+'Dia2'!$H$18+'Dia2'!$I$18+'Dia2'!$J$18</f>
        <v>0</v>
      </c>
      <c r="E44" s="385"/>
    </row>
    <row r="45" spans="1:5" x14ac:dyDescent="0.25">
      <c r="A45" s="257"/>
      <c r="B45" s="356">
        <v>14</v>
      </c>
      <c r="C45" s="343">
        <f>'Dia2'!$X$19</f>
        <v>0</v>
      </c>
      <c r="D45" s="344">
        <f>'Dia2'!$C$19+'Dia2'!$D$19+'Dia2'!$E$19+'Dia2'!$F$19+'Dia2'!$G$19+'Dia2'!$H$19+'Dia2'!$I$19+'Dia2'!$J$19</f>
        <v>0</v>
      </c>
      <c r="E45" s="385"/>
    </row>
    <row r="46" spans="1:5" x14ac:dyDescent="0.25">
      <c r="A46" s="257"/>
      <c r="B46" s="355">
        <v>15</v>
      </c>
      <c r="C46" s="343">
        <f>'Dia2'!$X$20</f>
        <v>0</v>
      </c>
      <c r="D46" s="344">
        <f>'Dia2'!$C$20+'Dia2'!$D$20+'Dia2'!$E$20+'Dia2'!$F$20+'Dia2'!$G$20+'Dia2'!$H$20+'Dia2'!$I$20+'Dia2'!$J$20</f>
        <v>0</v>
      </c>
      <c r="E46" s="385"/>
    </row>
    <row r="47" spans="1:5" x14ac:dyDescent="0.25">
      <c r="A47" s="257"/>
      <c r="B47" s="356">
        <v>16</v>
      </c>
      <c r="C47" s="343">
        <f>'Dia2'!$X$21</f>
        <v>0</v>
      </c>
      <c r="D47" s="344">
        <f>'Dia2'!$C$21+'Dia2'!$D$21+'Dia2'!$E$21+'Dia2'!$F$21+'Dia2'!$G$21+'Dia2'!$H$21+'Dia2'!$I$21+'Dia2'!$J$21</f>
        <v>0</v>
      </c>
      <c r="E47" s="385"/>
    </row>
    <row r="48" spans="1:5" x14ac:dyDescent="0.25">
      <c r="A48" s="257"/>
      <c r="B48" s="355">
        <v>17</v>
      </c>
      <c r="C48" s="343">
        <f>'Dia2'!$X$22</f>
        <v>0</v>
      </c>
      <c r="D48" s="344">
        <f>'Dia2'!$C$22+'Dia2'!$D$22+'Dia2'!$E$22+'Dia2'!$F$22+'Dia2'!$G$22+'Dia2'!$H$22+'Dia2'!$I$22+'Dia2'!$J$22</f>
        <v>0</v>
      </c>
      <c r="E48" s="385"/>
    </row>
    <row r="49" spans="1:5" x14ac:dyDescent="0.25">
      <c r="A49" s="257"/>
      <c r="B49" s="356">
        <v>18</v>
      </c>
      <c r="C49" s="343">
        <f>'Dia2'!$X$23</f>
        <v>0</v>
      </c>
      <c r="D49" s="344">
        <f>'Dia2'!$C$23+'Dia2'!$D$23+'Dia2'!$E$23+'Dia2'!$F$23+'Dia2'!$G$23+'Dia2'!$H$23+'Dia2'!$I$23+'Dia2'!$J$23</f>
        <v>0</v>
      </c>
      <c r="E49" s="385"/>
    </row>
    <row r="50" spans="1:5" x14ac:dyDescent="0.25">
      <c r="A50" s="257"/>
      <c r="B50" s="355">
        <v>19</v>
      </c>
      <c r="C50" s="343">
        <f>'Dia2'!$X$24</f>
        <v>0</v>
      </c>
      <c r="D50" s="344">
        <f>'Dia2'!$C$24+'Dia2'!$D$24+'Dia2'!$E$24+'Dia2'!$F$24+'Dia2'!$G$24+'Dia2'!$H$24+'Dia2'!$I$24+'Dia2'!$J$24</f>
        <v>0</v>
      </c>
      <c r="E50" s="385"/>
    </row>
    <row r="51" spans="1:5" x14ac:dyDescent="0.25">
      <c r="A51" s="257"/>
      <c r="B51" s="356">
        <v>20</v>
      </c>
      <c r="C51" s="343">
        <f>'Dia2'!$X$25</f>
        <v>0</v>
      </c>
      <c r="D51" s="344">
        <f>'Dia2'!$C$25+'Dia2'!$D$25+'Dia2'!$E$25+'Dia2'!$F$25+'Dia2'!$G$25+'Dia2'!$H$25+'Dia2'!$I$25+'Dia2'!$J$25</f>
        <v>0</v>
      </c>
      <c r="E51" s="385"/>
    </row>
    <row r="52" spans="1:5" x14ac:dyDescent="0.25">
      <c r="A52" s="257"/>
      <c r="B52" s="355">
        <v>21</v>
      </c>
      <c r="C52" s="343">
        <f>'Dia2'!$X$26</f>
        <v>0</v>
      </c>
      <c r="D52" s="344">
        <f>'Dia2'!$C$26+'Dia2'!$D$26+'Dia2'!$E$26+'Dia2'!$F$26+'Dia2'!$G$26+'Dia2'!$H$26+'Dia2'!$I$26+'Dia2'!$J$26</f>
        <v>0</v>
      </c>
      <c r="E52" s="385"/>
    </row>
    <row r="53" spans="1:5" x14ac:dyDescent="0.25">
      <c r="A53" s="257"/>
      <c r="B53" s="356">
        <v>22</v>
      </c>
      <c r="C53" s="343">
        <f>'Dia2'!$X$27</f>
        <v>0</v>
      </c>
      <c r="D53" s="344">
        <f>'Dia2'!$C$27+'Dia2'!$D$27+'Dia2'!$E$27+'Dia2'!$F$27+'Dia2'!$G$27+'Dia2'!$H$27+'Dia2'!$I$27+'Dia2'!$J$27</f>
        <v>0</v>
      </c>
      <c r="E53" s="385"/>
    </row>
    <row r="54" spans="1:5" x14ac:dyDescent="0.25">
      <c r="A54" s="257"/>
      <c r="B54" s="355">
        <v>23</v>
      </c>
      <c r="C54" s="377">
        <f>'Dia2'!$X$28</f>
        <v>0</v>
      </c>
      <c r="D54" s="353">
        <f>'Dia2'!$C$28+'Dia2'!$D$28+'Dia2'!$E$28+'Dia2'!$F$28+'Dia2'!$G$28+'Dia2'!$H$28+'Dia2'!$I$28+'Dia2'!$J$28</f>
        <v>0</v>
      </c>
      <c r="E54" s="385"/>
    </row>
    <row r="55" spans="1:5" x14ac:dyDescent="0.25">
      <c r="A55" s="257"/>
      <c r="B55" s="356">
        <v>24</v>
      </c>
      <c r="C55" s="377">
        <f>'Dia2'!$X$29</f>
        <v>0</v>
      </c>
      <c r="D55" s="353">
        <f>'Dia2'!$C$29+'Dia2'!$D$29+'Dia2'!$E$29+'Dia2'!$F$29+'Dia2'!$G$29+'Dia2'!$H$29+'Dia2'!$I$29+'Dia2'!$J$29</f>
        <v>0</v>
      </c>
      <c r="E55" s="385"/>
    </row>
    <row r="56" spans="1:5" x14ac:dyDescent="0.25">
      <c r="A56" s="257"/>
      <c r="B56" s="355">
        <v>25</v>
      </c>
      <c r="C56" s="377">
        <f>'Dia2'!$X$30</f>
        <v>0</v>
      </c>
      <c r="D56" s="353">
        <f>'Dia2'!$C$30+'Dia2'!$D$30+'Dia2'!$E$30+'Dia2'!$F$30+'Dia2'!$G$30+'Dia2'!$H$30+'Dia2'!$I$30+'Dia2'!$J$30</f>
        <v>0</v>
      </c>
      <c r="E56" s="385"/>
    </row>
    <row r="57" spans="1:5" x14ac:dyDescent="0.25">
      <c r="A57" s="257"/>
      <c r="B57" s="356">
        <v>26</v>
      </c>
      <c r="C57" s="377">
        <f>'Dia2'!$X$31</f>
        <v>0</v>
      </c>
      <c r="D57" s="353">
        <f>'Dia2'!$C$31+'Dia2'!$D$31+'Dia2'!$E$31+'Dia2'!$F$31+'Dia2'!$G$31+'Dia2'!$H$31+'Dia2'!$I$31+'Dia2'!$J$31</f>
        <v>0</v>
      </c>
      <c r="E57" s="385"/>
    </row>
    <row r="58" spans="1:5" x14ac:dyDescent="0.25">
      <c r="A58" s="257"/>
      <c r="B58" s="355">
        <v>27</v>
      </c>
      <c r="C58" s="377">
        <f>'Dia2'!$X$32</f>
        <v>0</v>
      </c>
      <c r="D58" s="353">
        <f>'Dia2'!$C$32+'Dia2'!$D$32+'Dia2'!$E$32+'Dia2'!$F$32+'Dia2'!$G$32+'Dia2'!$H$32+'Dia2'!$I$32+'Dia2'!$J$32</f>
        <v>0</v>
      </c>
      <c r="E58" s="385"/>
    </row>
    <row r="59" spans="1:5" x14ac:dyDescent="0.25">
      <c r="A59" s="257"/>
      <c r="B59" s="356">
        <v>28</v>
      </c>
      <c r="C59" s="377">
        <f>'Dia2'!$X$33</f>
        <v>0</v>
      </c>
      <c r="D59" s="353">
        <f>'Dia2'!$C$33+'Dia2'!$D$33+'Dia2'!$E$33+'Dia2'!$F$33+'Dia2'!$G$33+'Dia2'!$H$33+'Dia2'!$I$33+'Dia2'!$J$33</f>
        <v>0</v>
      </c>
      <c r="E59" s="385"/>
    </row>
    <row r="60" spans="1:5" x14ac:dyDescent="0.25">
      <c r="A60" s="257"/>
      <c r="B60" s="355">
        <v>29</v>
      </c>
      <c r="C60" s="377">
        <f>'Dia2'!$X$34</f>
        <v>0</v>
      </c>
      <c r="D60" s="353">
        <f>'Dia2'!$C$34+'Dia2'!$D$34+'Dia2'!$E$34+'Dia2'!$F$34+'Dia2'!$G$34+'Dia2'!$H$34+'Dia2'!$I$34+'Dia2'!$J$34</f>
        <v>0</v>
      </c>
      <c r="E60" s="385"/>
    </row>
    <row r="61" spans="1:5" ht="15.75" thickBot="1" x14ac:dyDescent="0.3">
      <c r="A61" s="360"/>
      <c r="B61" s="362">
        <v>30</v>
      </c>
      <c r="C61" s="378">
        <f>'Dia2'!$X$35</f>
        <v>0</v>
      </c>
      <c r="D61" s="345">
        <f>'Dia2'!$C$35+'Dia2'!$D$35+'Dia2'!$E$35+'Dia2'!$F$35+'Dia2'!$G$35+'Dia2'!$H$35+'Dia2'!$I$35+'Dia2'!$J$35</f>
        <v>0</v>
      </c>
      <c r="E61" s="385"/>
    </row>
    <row r="62" spans="1:5" x14ac:dyDescent="0.25">
      <c r="A62" s="339" t="str">
        <f>'Dia3'!$B$1</f>
        <v>Gener</v>
      </c>
      <c r="B62" s="357">
        <v>1</v>
      </c>
      <c r="C62" s="346">
        <f>'Dia3'!$X$6</f>
        <v>0</v>
      </c>
      <c r="D62" s="341">
        <f>'Dia3'!$C$6+'Dia3'!$D$6+'Dia3'!$E$6+'Dia3'!$F$6+'Dia3'!$G$6+'Dia3'!$H$6+'Dia3'!$I$6+'Dia3'!$J$6</f>
        <v>0</v>
      </c>
      <c r="E62" s="385"/>
    </row>
    <row r="63" spans="1:5" x14ac:dyDescent="0.25">
      <c r="A63" s="342">
        <f>'Dia3'!$B$2</f>
        <v>3</v>
      </c>
      <c r="B63" s="356">
        <v>2</v>
      </c>
      <c r="C63" s="347">
        <f>'Dia3'!$X$7</f>
        <v>0</v>
      </c>
      <c r="D63" s="344">
        <f>'Dia3'!$C$7+'Dia3'!$D$7+'Dia3'!$E$7+'Dia3'!$F$7+'Dia3'!$G$7+'Dia3'!$H$7+'Dia3'!$I$7+'Dia3'!$J$7</f>
        <v>0</v>
      </c>
      <c r="E63" s="385"/>
    </row>
    <row r="64" spans="1:5" x14ac:dyDescent="0.25">
      <c r="A64" s="257"/>
      <c r="B64" s="355">
        <v>3</v>
      </c>
      <c r="C64" s="347">
        <f>'Dia3'!$X$8</f>
        <v>0</v>
      </c>
      <c r="D64" s="344">
        <f>'Dia3'!$C$8+'Dia3'!$D$8+'Dia3'!$E$8+'Dia3'!$F$8+'Dia3'!$G$8+'Dia3'!$H$8+'Dia3'!$I$8+'Dia3'!$J$8</f>
        <v>0</v>
      </c>
      <c r="E64" s="385"/>
    </row>
    <row r="65" spans="1:5" x14ac:dyDescent="0.25">
      <c r="A65" s="257"/>
      <c r="B65" s="356">
        <v>4</v>
      </c>
      <c r="C65" s="347">
        <f>'Dia3'!$X$9</f>
        <v>0</v>
      </c>
      <c r="D65" s="344">
        <f>'Dia3'!$C$9+'Dia3'!$D$9+'Dia3'!$E$9+'Dia3'!$F$9+'Dia3'!$G$9+'Dia3'!$H$9+'Dia3'!$I$9+'Dia3'!$J$9</f>
        <v>0</v>
      </c>
      <c r="E65" s="385"/>
    </row>
    <row r="66" spans="1:5" x14ac:dyDescent="0.25">
      <c r="A66" s="257"/>
      <c r="B66" s="355">
        <v>5</v>
      </c>
      <c r="C66" s="347">
        <f>'Dia3'!$X$10</f>
        <v>0</v>
      </c>
      <c r="D66" s="344">
        <f>'Dia3'!$C$10+'Dia3'!$D$10+'Dia3'!$E$10+'Dia3'!$F$10+'Dia3'!$G$10+'Dia3'!$H$10+'Dia3'!$I$10+'Dia3'!$J$10</f>
        <v>0</v>
      </c>
      <c r="E66" s="385"/>
    </row>
    <row r="67" spans="1:5" x14ac:dyDescent="0.25">
      <c r="A67" s="257"/>
      <c r="B67" s="356">
        <v>6</v>
      </c>
      <c r="C67" s="347">
        <f>'Dia3'!$X$11</f>
        <v>0</v>
      </c>
      <c r="D67" s="344">
        <f>'Dia3'!$C$11+'Dia3'!$D$11+'Dia3'!$E$11+'Dia3'!$F$11+'Dia3'!$G$11+'Dia3'!$H$11+'Dia3'!$I$11+'Dia3'!$J$11</f>
        <v>0</v>
      </c>
      <c r="E67" s="385"/>
    </row>
    <row r="68" spans="1:5" x14ac:dyDescent="0.25">
      <c r="A68" s="257"/>
      <c r="B68" s="355">
        <v>7</v>
      </c>
      <c r="C68" s="347">
        <f>'Dia3'!$X$12</f>
        <v>0</v>
      </c>
      <c r="D68" s="344">
        <f>'Dia3'!$C$12+'Dia3'!$D$12+'Dia3'!$E$12+'Dia3'!$F$12+'Dia3'!$G$12+'Dia3'!$H$12+'Dia3'!$I$12+'Dia3'!$J$12</f>
        <v>0</v>
      </c>
      <c r="E68" s="385"/>
    </row>
    <row r="69" spans="1:5" x14ac:dyDescent="0.25">
      <c r="A69" s="257"/>
      <c r="B69" s="356">
        <v>8</v>
      </c>
      <c r="C69" s="347">
        <f>'Dia3'!$X$13</f>
        <v>0</v>
      </c>
      <c r="D69" s="344">
        <f>'Dia3'!$C$13+'Dia3'!$D$13+'Dia3'!$E$13+'Dia3'!$F$13+'Dia3'!$G$13+'Dia3'!$H$13+'Dia3'!$I$13+'Dia3'!$J$13</f>
        <v>0</v>
      </c>
      <c r="E69" s="385"/>
    </row>
    <row r="70" spans="1:5" x14ac:dyDescent="0.25">
      <c r="A70" s="257"/>
      <c r="B70" s="355">
        <v>9</v>
      </c>
      <c r="C70" s="347">
        <f>'Dia3'!$X$14</f>
        <v>0</v>
      </c>
      <c r="D70" s="344">
        <f>'Dia3'!$C$14+'Dia3'!$D$14+'Dia3'!$E$14+'Dia3'!$F$14+'Dia3'!$G$14+'Dia3'!$H$14+'Dia3'!$I$14+'Dia3'!$J$14</f>
        <v>0</v>
      </c>
      <c r="E70" s="385"/>
    </row>
    <row r="71" spans="1:5" x14ac:dyDescent="0.25">
      <c r="A71" s="257"/>
      <c r="B71" s="356">
        <v>10</v>
      </c>
      <c r="C71" s="347">
        <f>'Dia3'!$X$15</f>
        <v>0</v>
      </c>
      <c r="D71" s="344">
        <f>'Dia3'!$C$15+'Dia3'!$D$15+'Dia3'!$E$15+'Dia3'!$F$15+'Dia3'!$G$15+'Dia3'!$H$15+'Dia3'!$I$15+'Dia3'!$J$15</f>
        <v>0</v>
      </c>
      <c r="E71" s="385"/>
    </row>
    <row r="72" spans="1:5" x14ac:dyDescent="0.25">
      <c r="A72" s="257"/>
      <c r="B72" s="355">
        <v>11</v>
      </c>
      <c r="C72" s="347">
        <f>'Dia3'!$X$16</f>
        <v>0</v>
      </c>
      <c r="D72" s="344">
        <f>'Dia3'!$C$16+'Dia3'!$D$16+'Dia3'!$E$16+'Dia3'!$F$16+'Dia3'!$G$16+'Dia3'!$H$16+'Dia3'!$I$16+'Dia3'!$J$16</f>
        <v>0</v>
      </c>
      <c r="E72" s="385"/>
    </row>
    <row r="73" spans="1:5" x14ac:dyDescent="0.25">
      <c r="A73" s="257"/>
      <c r="B73" s="356">
        <v>12</v>
      </c>
      <c r="C73" s="347">
        <f>'Dia3'!$X$17</f>
        <v>0</v>
      </c>
      <c r="D73" s="344">
        <f>'Dia3'!$C$17+'Dia3'!$D$17+'Dia3'!$E$17+'Dia3'!$F$17+'Dia3'!$G$17+'Dia3'!$H$17+'Dia3'!$I$17+'Dia3'!$J$17</f>
        <v>0</v>
      </c>
      <c r="E73" s="385"/>
    </row>
    <row r="74" spans="1:5" x14ac:dyDescent="0.25">
      <c r="A74" s="257"/>
      <c r="B74" s="355">
        <v>13</v>
      </c>
      <c r="C74" s="347">
        <f>'Dia3'!$X$18</f>
        <v>0</v>
      </c>
      <c r="D74" s="344">
        <f>'Dia3'!$C$18+'Dia3'!$D$18+'Dia3'!$E$18+'Dia3'!$F$18+'Dia3'!$G$18+'Dia3'!$H$18+'Dia3'!$I$18+'Dia3'!$J$18</f>
        <v>0</v>
      </c>
      <c r="E74" s="385"/>
    </row>
    <row r="75" spans="1:5" x14ac:dyDescent="0.25">
      <c r="A75" s="257"/>
      <c r="B75" s="356">
        <v>14</v>
      </c>
      <c r="C75" s="347">
        <f>'Dia3'!$X$19</f>
        <v>0</v>
      </c>
      <c r="D75" s="344">
        <f>'Dia3'!$C$19+'Dia3'!$D$19+'Dia3'!$E$19+'Dia3'!$F$19+'Dia3'!$G$19+'Dia3'!$H$19+'Dia3'!$I$19+'Dia3'!$J$19</f>
        <v>0</v>
      </c>
      <c r="E75" s="385"/>
    </row>
    <row r="76" spans="1:5" x14ac:dyDescent="0.25">
      <c r="A76" s="257"/>
      <c r="B76" s="355">
        <v>15</v>
      </c>
      <c r="C76" s="347">
        <f>'Dia3'!$X$20</f>
        <v>0</v>
      </c>
      <c r="D76" s="344">
        <f>'Dia3'!$C$20+'Dia3'!$D$20+'Dia3'!$E$20+'Dia3'!$F$20+'Dia3'!$G$20+'Dia3'!$H$20+'Dia3'!$I$20+'Dia3'!$J$20</f>
        <v>0</v>
      </c>
      <c r="E76" s="385"/>
    </row>
    <row r="77" spans="1:5" x14ac:dyDescent="0.25">
      <c r="A77" s="257"/>
      <c r="B77" s="356">
        <v>16</v>
      </c>
      <c r="C77" s="347">
        <f>'Dia3'!$X$21</f>
        <v>0</v>
      </c>
      <c r="D77" s="344">
        <f>'Dia3'!$C$21+'Dia3'!$D$21+'Dia3'!$E$21+'Dia3'!$F$21+'Dia3'!$G$21+'Dia3'!$H$21+'Dia3'!$I$21+'Dia3'!$J$21</f>
        <v>0</v>
      </c>
      <c r="E77" s="385"/>
    </row>
    <row r="78" spans="1:5" x14ac:dyDescent="0.25">
      <c r="A78" s="257"/>
      <c r="B78" s="355">
        <v>17</v>
      </c>
      <c r="C78" s="347">
        <f>'Dia3'!$X$22</f>
        <v>0</v>
      </c>
      <c r="D78" s="344">
        <f>'Dia3'!$C$22+'Dia3'!$D$22+'Dia3'!$E$22+'Dia3'!$F$22+'Dia3'!$G$22+'Dia3'!$H$22+'Dia3'!$I$22+'Dia3'!$J$22</f>
        <v>0</v>
      </c>
      <c r="E78" s="385"/>
    </row>
    <row r="79" spans="1:5" x14ac:dyDescent="0.25">
      <c r="A79" s="257"/>
      <c r="B79" s="356">
        <v>18</v>
      </c>
      <c r="C79" s="347">
        <f>'Dia3'!$X$23</f>
        <v>0</v>
      </c>
      <c r="D79" s="344">
        <f>'Dia3'!$C$23+'Dia3'!$D$23+'Dia3'!$E$23+'Dia3'!$F$23+'Dia3'!$G$23+'Dia3'!$H$23+'Dia3'!$I$23+'Dia3'!$J$23</f>
        <v>0</v>
      </c>
      <c r="E79" s="385"/>
    </row>
    <row r="80" spans="1:5" x14ac:dyDescent="0.25">
      <c r="A80" s="257"/>
      <c r="B80" s="355">
        <v>19</v>
      </c>
      <c r="C80" s="347">
        <f>'Dia3'!$X$24</f>
        <v>0</v>
      </c>
      <c r="D80" s="344">
        <f>'Dia3'!$C$24+'Dia3'!$D$24+'Dia3'!$E$24+'Dia3'!$F$24+'Dia3'!$G$24+'Dia3'!$H$24+'Dia3'!$I$24+'Dia3'!$J$24</f>
        <v>0</v>
      </c>
      <c r="E80" s="385"/>
    </row>
    <row r="81" spans="1:5" x14ac:dyDescent="0.25">
      <c r="A81" s="257"/>
      <c r="B81" s="356">
        <v>20</v>
      </c>
      <c r="C81" s="347">
        <f>'Dia3'!$X$25</f>
        <v>0</v>
      </c>
      <c r="D81" s="344">
        <f>'Dia3'!$C$25+'Dia3'!$D$25+'Dia3'!$E$25+'Dia3'!$F$25+'Dia3'!$G$25+'Dia3'!$H$25+'Dia3'!$I$25+'Dia3'!$J$25</f>
        <v>0</v>
      </c>
      <c r="E81" s="385"/>
    </row>
    <row r="82" spans="1:5" x14ac:dyDescent="0.25">
      <c r="A82" s="257"/>
      <c r="B82" s="355">
        <v>21</v>
      </c>
      <c r="C82" s="347">
        <f>'Dia3'!$X$26</f>
        <v>0</v>
      </c>
      <c r="D82" s="344">
        <f>'Dia3'!$C$26+'Dia3'!$D$26+'Dia3'!$E$26+'Dia3'!$F$26+'Dia3'!$G$26+'Dia3'!$H$26+'Dia3'!$I$26+'Dia3'!$J$26</f>
        <v>0</v>
      </c>
      <c r="E82" s="385"/>
    </row>
    <row r="83" spans="1:5" x14ac:dyDescent="0.25">
      <c r="A83" s="257"/>
      <c r="B83" s="356">
        <v>22</v>
      </c>
      <c r="C83" s="347">
        <f>'Dia3'!$X$27</f>
        <v>0</v>
      </c>
      <c r="D83" s="344">
        <f>'Dia3'!$C$27+'Dia3'!$D$27+'Dia3'!$E$27+'Dia3'!$F$27+'Dia3'!$G$27+'Dia3'!$H$27+'Dia3'!$I$27+'Dia3'!$J$27</f>
        <v>0</v>
      </c>
      <c r="E83" s="385"/>
    </row>
    <row r="84" spans="1:5" x14ac:dyDescent="0.25">
      <c r="A84" s="257"/>
      <c r="B84" s="355">
        <v>23</v>
      </c>
      <c r="C84" s="377">
        <f>'Dia3'!$X$28</f>
        <v>0</v>
      </c>
      <c r="D84" s="353">
        <f>'Dia3'!$C$28+'Dia3'!$D$28+'Dia3'!$E$28+'Dia3'!$F$28+'Dia3'!$G$28+'Dia3'!$H$28+'Dia3'!$I$28+'Dia3'!$J$28</f>
        <v>0</v>
      </c>
      <c r="E84" s="385"/>
    </row>
    <row r="85" spans="1:5" x14ac:dyDescent="0.25">
      <c r="A85" s="257"/>
      <c r="B85" s="356">
        <v>24</v>
      </c>
      <c r="C85" s="377">
        <f>'Dia3'!$X$29</f>
        <v>0</v>
      </c>
      <c r="D85" s="353">
        <f>'Dia3'!$C$29+'Dia3'!$D$29+'Dia3'!$E$29+'Dia3'!$F$29+'Dia3'!$G$29+'Dia3'!$H$29+'Dia3'!$I$29+'Dia3'!$J$29</f>
        <v>0</v>
      </c>
      <c r="E85" s="385"/>
    </row>
    <row r="86" spans="1:5" x14ac:dyDescent="0.25">
      <c r="A86" s="257"/>
      <c r="B86" s="355">
        <v>25</v>
      </c>
      <c r="C86" s="377">
        <f>'Dia3'!$X$30</f>
        <v>0</v>
      </c>
      <c r="D86" s="353">
        <f>'Dia3'!$C$30+'Dia3'!$D$30+'Dia3'!$E$30+'Dia3'!$F$30+'Dia3'!$G$30+'Dia3'!$H$30+'Dia3'!$I$30+'Dia3'!$J$30</f>
        <v>0</v>
      </c>
      <c r="E86" s="385"/>
    </row>
    <row r="87" spans="1:5" x14ac:dyDescent="0.25">
      <c r="A87" s="257"/>
      <c r="B87" s="356">
        <v>26</v>
      </c>
      <c r="C87" s="377">
        <f>'Dia3'!$X$31</f>
        <v>0</v>
      </c>
      <c r="D87" s="353">
        <f>'Dia3'!$C$31+'Dia3'!$D$31+'Dia3'!$E$31+'Dia3'!$F$31+'Dia3'!$G$31+'Dia3'!$H$31+'Dia3'!$I$31+'Dia3'!$J$31</f>
        <v>0</v>
      </c>
      <c r="E87" s="385"/>
    </row>
    <row r="88" spans="1:5" x14ac:dyDescent="0.25">
      <c r="A88" s="257"/>
      <c r="B88" s="355">
        <v>27</v>
      </c>
      <c r="C88" s="377">
        <f>'Dia3'!$X$32</f>
        <v>0</v>
      </c>
      <c r="D88" s="353">
        <f>'Dia3'!$C$32+'Dia3'!$D$32+'Dia3'!$E$32+'Dia3'!$F$32+'Dia3'!$G$32+'Dia3'!$H$32+'Dia3'!$I$32+'Dia3'!$J$32</f>
        <v>0</v>
      </c>
      <c r="E88" s="385"/>
    </row>
    <row r="89" spans="1:5" x14ac:dyDescent="0.25">
      <c r="A89" s="257"/>
      <c r="B89" s="356">
        <v>28</v>
      </c>
      <c r="C89" s="377">
        <f>'Dia3'!$X$33</f>
        <v>0</v>
      </c>
      <c r="D89" s="353">
        <f>'Dia3'!$C$33+'Dia3'!$D$33+'Dia3'!$E$33+'Dia3'!$F$33+'Dia3'!$G$33+'Dia3'!$H$33+'Dia3'!$I$33+'Dia3'!$J$33</f>
        <v>0</v>
      </c>
      <c r="E89" s="385"/>
    </row>
    <row r="90" spans="1:5" x14ac:dyDescent="0.25">
      <c r="A90" s="257"/>
      <c r="B90" s="355">
        <v>29</v>
      </c>
      <c r="C90" s="377">
        <f>'Dia3'!$X$34</f>
        <v>0</v>
      </c>
      <c r="D90" s="353">
        <f>'Dia3'!$C$34+'Dia3'!$D$34+'Dia3'!$E$34+'Dia3'!$F$34+'Dia3'!$G$34+'Dia3'!$H$34+'Dia3'!$I$34+'Dia3'!$J$34</f>
        <v>0</v>
      </c>
      <c r="E90" s="385"/>
    </row>
    <row r="91" spans="1:5" ht="15.75" thickBot="1" x14ac:dyDescent="0.3">
      <c r="A91" s="360"/>
      <c r="B91" s="362">
        <v>30</v>
      </c>
      <c r="C91" s="378">
        <f>'Dia3'!$X$35</f>
        <v>0</v>
      </c>
      <c r="D91" s="345">
        <f>'Dia3'!$C$35+'Dia3'!$D$35+'Dia3'!$E$35+'Dia3'!$F$35+'Dia3'!$G$35+'Dia3'!$H$35+'Dia3'!$I$35+'Dia3'!$J$35</f>
        <v>0</v>
      </c>
      <c r="E91" s="385"/>
    </row>
    <row r="92" spans="1:5" x14ac:dyDescent="0.25">
      <c r="A92" s="339" t="str">
        <f>'Dia4'!$B$1</f>
        <v>Gener</v>
      </c>
      <c r="B92" s="357">
        <v>1</v>
      </c>
      <c r="C92" s="346">
        <f>'Dia4'!$X$6</f>
        <v>0</v>
      </c>
      <c r="D92" s="341">
        <f>'Dia4'!$C$6+'Dia4'!$D$6+'Dia4'!$E$6+'Dia4'!$F$6+'Dia4'!$G$6+'Dia4'!$H$6+'Dia4'!$I$6+'Dia4'!$J$6</f>
        <v>0</v>
      </c>
      <c r="E92" s="385"/>
    </row>
    <row r="93" spans="1:5" x14ac:dyDescent="0.25">
      <c r="A93" s="342">
        <f>'Dia4'!$B$2</f>
        <v>4</v>
      </c>
      <c r="B93" s="356">
        <v>2</v>
      </c>
      <c r="C93" s="347">
        <f>'Dia4'!$X$7</f>
        <v>0</v>
      </c>
      <c r="D93" s="344">
        <f>'Dia4'!$C$7+'Dia4'!$D$7+'Dia4'!$E$7+'Dia4'!$F$7+'Dia4'!$G$7+'Dia4'!$H$7+'Dia4'!$I$7+'Dia4'!$J$7</f>
        <v>0</v>
      </c>
      <c r="E93" s="385"/>
    </row>
    <row r="94" spans="1:5" x14ac:dyDescent="0.25">
      <c r="A94" s="257"/>
      <c r="B94" s="355">
        <v>3</v>
      </c>
      <c r="C94" s="347">
        <f>'Dia4'!$X$8</f>
        <v>0</v>
      </c>
      <c r="D94" s="344">
        <f>'Dia4'!$C$8+'Dia4'!$D$8+'Dia4'!$E$8+'Dia4'!$F$8+'Dia4'!$G$8+'Dia4'!$H$8+'Dia4'!$I$8+'Dia4'!$J$8</f>
        <v>0</v>
      </c>
      <c r="E94" s="385"/>
    </row>
    <row r="95" spans="1:5" x14ac:dyDescent="0.25">
      <c r="A95" s="257"/>
      <c r="B95" s="356">
        <v>4</v>
      </c>
      <c r="C95" s="347">
        <f>'Dia4'!$X$9</f>
        <v>0</v>
      </c>
      <c r="D95" s="344">
        <f>'Dia4'!$C$9+'Dia4'!$D$9+'Dia4'!$E$9+'Dia4'!$F$9+'Dia4'!$G$9+'Dia4'!$H$9+'Dia4'!$I$9+'Dia4'!$J$9</f>
        <v>0</v>
      </c>
      <c r="E95" s="385"/>
    </row>
    <row r="96" spans="1:5" x14ac:dyDescent="0.25">
      <c r="A96" s="257"/>
      <c r="B96" s="355">
        <v>5</v>
      </c>
      <c r="C96" s="347">
        <f>'Dia4'!$X$10</f>
        <v>0</v>
      </c>
      <c r="D96" s="344">
        <f>'Dia4'!$C$10+'Dia4'!$D$10+'Dia4'!$E$10+'Dia4'!$F$10+'Dia4'!$G$10+'Dia4'!$H$10+'Dia4'!$I$10+'Dia4'!$J$10</f>
        <v>0</v>
      </c>
      <c r="E96" s="385"/>
    </row>
    <row r="97" spans="1:5" x14ac:dyDescent="0.25">
      <c r="A97" s="257"/>
      <c r="B97" s="356">
        <v>6</v>
      </c>
      <c r="C97" s="347">
        <f>'Dia4'!$X$11</f>
        <v>0</v>
      </c>
      <c r="D97" s="344">
        <f>'Dia4'!$C$11+'Dia4'!$D$11+'Dia4'!$E$11+'Dia4'!$F$11+'Dia4'!$G$11+'Dia4'!$H$11+'Dia4'!$I$11+'Dia4'!$J$11</f>
        <v>0</v>
      </c>
      <c r="E97" s="385"/>
    </row>
    <row r="98" spans="1:5" x14ac:dyDescent="0.25">
      <c r="A98" s="257"/>
      <c r="B98" s="355">
        <v>7</v>
      </c>
      <c r="C98" s="347">
        <f>'Dia4'!$X$12</f>
        <v>0</v>
      </c>
      <c r="D98" s="344">
        <f>'Dia4'!$C$12+'Dia4'!$D$12+'Dia4'!$E$12+'Dia4'!$F$12+'Dia4'!$G$12+'Dia4'!$H$12+'Dia4'!$I$12+'Dia4'!$J$12</f>
        <v>0</v>
      </c>
      <c r="E98" s="385"/>
    </row>
    <row r="99" spans="1:5" x14ac:dyDescent="0.25">
      <c r="A99" s="257"/>
      <c r="B99" s="356">
        <v>8</v>
      </c>
      <c r="C99" s="347">
        <f>'Dia4'!$X$13</f>
        <v>0</v>
      </c>
      <c r="D99" s="344">
        <f>'Dia4'!$C$13+'Dia4'!$D$13+'Dia4'!$E$13+'Dia4'!$F$13+'Dia4'!$G$13+'Dia4'!$H$13+'Dia4'!$I$13+'Dia4'!$J$13</f>
        <v>0</v>
      </c>
      <c r="E99" s="385"/>
    </row>
    <row r="100" spans="1:5" x14ac:dyDescent="0.25">
      <c r="A100" s="257"/>
      <c r="B100" s="355">
        <v>9</v>
      </c>
      <c r="C100" s="347">
        <f>'Dia4'!$X$14</f>
        <v>0</v>
      </c>
      <c r="D100" s="344">
        <f>'Dia4'!$C$14+'Dia4'!$D$14+'Dia4'!$E$14+'Dia4'!$F$14+'Dia4'!$G$14+'Dia4'!$H$14+'Dia4'!$I$14+'Dia4'!$J$14</f>
        <v>0</v>
      </c>
      <c r="E100" s="385"/>
    </row>
    <row r="101" spans="1:5" x14ac:dyDescent="0.25">
      <c r="A101" s="257"/>
      <c r="B101" s="356">
        <v>10</v>
      </c>
      <c r="C101" s="347">
        <f>'Dia4'!$X$15</f>
        <v>0</v>
      </c>
      <c r="D101" s="344">
        <f>'Dia4'!$C$15+'Dia4'!$D$15+'Dia4'!$E$15+'Dia4'!$F$15+'Dia4'!$G$15+'Dia4'!$H$15+'Dia4'!$I$15+'Dia4'!$J$15</f>
        <v>0</v>
      </c>
      <c r="E101" s="385"/>
    </row>
    <row r="102" spans="1:5" x14ac:dyDescent="0.25">
      <c r="A102" s="257"/>
      <c r="B102" s="355">
        <v>11</v>
      </c>
      <c r="C102" s="347">
        <f>'Dia4'!$X$16</f>
        <v>0</v>
      </c>
      <c r="D102" s="344">
        <f>'Dia4'!$C$16+'Dia4'!$D$16+'Dia4'!$E$16+'Dia4'!$F$16+'Dia4'!$G$16+'Dia4'!$H$16+'Dia4'!$I$16+'Dia4'!$J$16</f>
        <v>0</v>
      </c>
      <c r="E102" s="385"/>
    </row>
    <row r="103" spans="1:5" x14ac:dyDescent="0.25">
      <c r="A103" s="257"/>
      <c r="B103" s="356">
        <v>12</v>
      </c>
      <c r="C103" s="347">
        <f>'Dia4'!$X$17</f>
        <v>0</v>
      </c>
      <c r="D103" s="344">
        <f>'Dia4'!$C$17+'Dia4'!$D$17+'Dia4'!$E$17+'Dia4'!$F$17+'Dia4'!$G$17+'Dia4'!$H$17+'Dia4'!$I$17+'Dia4'!$J$17</f>
        <v>0</v>
      </c>
      <c r="E103" s="385"/>
    </row>
    <row r="104" spans="1:5" x14ac:dyDescent="0.25">
      <c r="A104" s="257"/>
      <c r="B104" s="355">
        <v>13</v>
      </c>
      <c r="C104" s="347">
        <f>'Dia4'!$X$18</f>
        <v>0</v>
      </c>
      <c r="D104" s="344">
        <f>'Dia4'!$C$18+'Dia4'!$D$18+'Dia4'!$E$18+'Dia4'!$F$18+'Dia4'!$G$18+'Dia4'!$H$18+'Dia4'!$I$18+'Dia4'!$J$18</f>
        <v>0</v>
      </c>
      <c r="E104" s="385"/>
    </row>
    <row r="105" spans="1:5" x14ac:dyDescent="0.25">
      <c r="A105" s="257"/>
      <c r="B105" s="356">
        <v>14</v>
      </c>
      <c r="C105" s="347">
        <f>'Dia4'!$X$19</f>
        <v>0</v>
      </c>
      <c r="D105" s="344">
        <f>'Dia4'!$C$19+'Dia4'!$D$19+'Dia4'!$E$19+'Dia4'!$F$19+'Dia4'!$G$19+'Dia4'!$H$19+'Dia4'!$I$19+'Dia4'!$J$19</f>
        <v>0</v>
      </c>
      <c r="E105" s="385"/>
    </row>
    <row r="106" spans="1:5" x14ac:dyDescent="0.25">
      <c r="A106" s="257"/>
      <c r="B106" s="355">
        <v>15</v>
      </c>
      <c r="C106" s="347">
        <f>'Dia4'!$X$20</f>
        <v>0</v>
      </c>
      <c r="D106" s="344">
        <f>'Dia4'!$C$20+'Dia4'!$D$20+'Dia4'!$E$20+'Dia4'!$F$20+'Dia4'!$G$20+'Dia4'!$H$20+'Dia4'!$I$20+'Dia4'!$J$20</f>
        <v>0</v>
      </c>
      <c r="E106" s="385"/>
    </row>
    <row r="107" spans="1:5" x14ac:dyDescent="0.25">
      <c r="A107" s="257"/>
      <c r="B107" s="356">
        <v>16</v>
      </c>
      <c r="C107" s="347">
        <f>'Dia4'!$X$21</f>
        <v>0</v>
      </c>
      <c r="D107" s="344">
        <f>'Dia4'!$C$21+'Dia4'!$D$21+'Dia4'!$E$21+'Dia4'!$F$21+'Dia4'!$G$21+'Dia4'!$H$21+'Dia4'!$I$21+'Dia4'!$J$21</f>
        <v>0</v>
      </c>
      <c r="E107" s="385"/>
    </row>
    <row r="108" spans="1:5" x14ac:dyDescent="0.25">
      <c r="A108" s="257"/>
      <c r="B108" s="355">
        <v>17</v>
      </c>
      <c r="C108" s="347">
        <f>'Dia4'!$X$22</f>
        <v>0</v>
      </c>
      <c r="D108" s="344">
        <f>'Dia4'!$C$22+'Dia4'!$D$22+'Dia4'!$E$22+'Dia4'!$F$22+'Dia4'!$G$22+'Dia4'!$H$22+'Dia4'!$I$22+'Dia4'!$J$22</f>
        <v>0</v>
      </c>
      <c r="E108" s="385"/>
    </row>
    <row r="109" spans="1:5" x14ac:dyDescent="0.25">
      <c r="A109" s="257"/>
      <c r="B109" s="356">
        <v>18</v>
      </c>
      <c r="C109" s="347">
        <f>'Dia4'!$X$23</f>
        <v>0</v>
      </c>
      <c r="D109" s="344">
        <f>'Dia4'!$C$23+'Dia4'!$D$23+'Dia4'!$E$23+'Dia4'!$F$23+'Dia4'!$G$23+'Dia4'!$H$23+'Dia4'!$I$23+'Dia4'!$J$23</f>
        <v>0</v>
      </c>
      <c r="E109" s="385"/>
    </row>
    <row r="110" spans="1:5" x14ac:dyDescent="0.25">
      <c r="A110" s="257"/>
      <c r="B110" s="355">
        <v>19</v>
      </c>
      <c r="C110" s="347">
        <f>'Dia4'!$X$24</f>
        <v>0</v>
      </c>
      <c r="D110" s="344">
        <f>'Dia4'!$C$24+'Dia4'!$D$24+'Dia4'!$E$24+'Dia4'!$F$24+'Dia4'!$G$24+'Dia4'!$H$24+'Dia4'!$I$24+'Dia4'!$J$24</f>
        <v>0</v>
      </c>
      <c r="E110" s="385"/>
    </row>
    <row r="111" spans="1:5" x14ac:dyDescent="0.25">
      <c r="A111" s="257"/>
      <c r="B111" s="356">
        <v>20</v>
      </c>
      <c r="C111" s="347">
        <f>'Dia4'!$X$25</f>
        <v>0</v>
      </c>
      <c r="D111" s="344">
        <f>'Dia4'!$C$25+'Dia4'!$D$25+'Dia4'!$E$25+'Dia4'!$F$25+'Dia4'!$G$25+'Dia4'!$H$25+'Dia4'!$I$25+'Dia4'!$J$25</f>
        <v>0</v>
      </c>
      <c r="E111" s="385"/>
    </row>
    <row r="112" spans="1:5" x14ac:dyDescent="0.25">
      <c r="A112" s="257"/>
      <c r="B112" s="355">
        <v>21</v>
      </c>
      <c r="C112" s="347">
        <f>'Dia4'!$X$26</f>
        <v>0</v>
      </c>
      <c r="D112" s="344">
        <f>'Dia4'!$C$26+'Dia4'!$D$26+'Dia4'!$E$26+'Dia4'!$F$26+'Dia4'!$G$26+'Dia4'!$H$26+'Dia4'!$I$26+'Dia4'!$J$26</f>
        <v>0</v>
      </c>
      <c r="E112" s="385"/>
    </row>
    <row r="113" spans="1:5" x14ac:dyDescent="0.25">
      <c r="A113" s="257"/>
      <c r="B113" s="356">
        <v>22</v>
      </c>
      <c r="C113" s="347">
        <f>'Dia4'!$X$27</f>
        <v>0</v>
      </c>
      <c r="D113" s="344">
        <f>'Dia4'!$C$27+'Dia4'!$D$27+'Dia4'!$E$27+'Dia4'!$F$27+'Dia4'!$G$27+'Dia4'!$H$27+'Dia4'!$I$27+'Dia4'!$J$27</f>
        <v>0</v>
      </c>
      <c r="E113" s="385"/>
    </row>
    <row r="114" spans="1:5" x14ac:dyDescent="0.25">
      <c r="A114" s="257"/>
      <c r="B114" s="355">
        <v>23</v>
      </c>
      <c r="C114" s="377">
        <f>'Dia4'!$X$28</f>
        <v>0</v>
      </c>
      <c r="D114" s="353">
        <f>'Dia4'!$C$28+'Dia4'!$D$28+'Dia4'!$E$28+'Dia4'!$F$28+'Dia4'!$G$28+'Dia4'!$H$28+'Dia4'!$I$28+'Dia4'!$J$28</f>
        <v>0</v>
      </c>
      <c r="E114" s="385"/>
    </row>
    <row r="115" spans="1:5" x14ac:dyDescent="0.25">
      <c r="A115" s="257"/>
      <c r="B115" s="356">
        <v>24</v>
      </c>
      <c r="C115" s="377">
        <f>'Dia4'!$X$29</f>
        <v>0</v>
      </c>
      <c r="D115" s="353">
        <f>'Dia4'!$C$29+'Dia4'!$D$29+'Dia4'!$E$29+'Dia4'!$F$29+'Dia4'!$G$29+'Dia4'!$H$29+'Dia4'!$I$29+'Dia4'!$J$29</f>
        <v>0</v>
      </c>
      <c r="E115" s="385"/>
    </row>
    <row r="116" spans="1:5" x14ac:dyDescent="0.25">
      <c r="A116" s="257"/>
      <c r="B116" s="355">
        <v>25</v>
      </c>
      <c r="C116" s="377">
        <f>'Dia4'!$X$30</f>
        <v>0</v>
      </c>
      <c r="D116" s="353">
        <f>'Dia4'!$C$30+'Dia4'!$D$30+'Dia4'!$E$30+'Dia4'!$F$30+'Dia4'!$G$30+'Dia4'!$H$30+'Dia4'!$I$30+'Dia4'!$J$30</f>
        <v>0</v>
      </c>
      <c r="E116" s="385"/>
    </row>
    <row r="117" spans="1:5" x14ac:dyDescent="0.25">
      <c r="A117" s="257"/>
      <c r="B117" s="356">
        <v>26</v>
      </c>
      <c r="C117" s="377">
        <f>'Dia4'!$X$31</f>
        <v>0</v>
      </c>
      <c r="D117" s="353">
        <f>'Dia4'!$C$31+'Dia4'!$D$31+'Dia4'!$E$31+'Dia4'!$F$31+'Dia4'!$G$31+'Dia4'!$H$31+'Dia4'!$I$31+'Dia4'!$J$31</f>
        <v>0</v>
      </c>
      <c r="E117" s="385"/>
    </row>
    <row r="118" spans="1:5" x14ac:dyDescent="0.25">
      <c r="A118" s="257"/>
      <c r="B118" s="355">
        <v>27</v>
      </c>
      <c r="C118" s="377">
        <f>'Dia4'!$X$32</f>
        <v>0</v>
      </c>
      <c r="D118" s="353">
        <f>'Dia4'!$C$32+'Dia4'!$D$32+'Dia4'!$E$32+'Dia4'!$F$32+'Dia4'!$G$32+'Dia4'!$H$32+'Dia4'!$I$32+'Dia4'!$J$32</f>
        <v>0</v>
      </c>
      <c r="E118" s="385"/>
    </row>
    <row r="119" spans="1:5" x14ac:dyDescent="0.25">
      <c r="A119" s="257"/>
      <c r="B119" s="356">
        <v>28</v>
      </c>
      <c r="C119" s="377">
        <f>'Dia4'!$X$33</f>
        <v>0</v>
      </c>
      <c r="D119" s="353">
        <f>'Dia4'!$C$33+'Dia4'!$D$33+'Dia4'!$E$33+'Dia4'!$F$33+'Dia4'!$G$33+'Dia4'!$H$33+'Dia4'!$I$33+'Dia4'!$J$33</f>
        <v>0</v>
      </c>
      <c r="E119" s="385"/>
    </row>
    <row r="120" spans="1:5" x14ac:dyDescent="0.25">
      <c r="A120" s="257"/>
      <c r="B120" s="355">
        <v>29</v>
      </c>
      <c r="C120" s="377">
        <f>'Dia4'!$X$34</f>
        <v>0</v>
      </c>
      <c r="D120" s="353">
        <f>'Dia4'!$C$34+'Dia4'!$D$34+'Dia4'!$E$34+'Dia4'!$F$34+'Dia4'!$G$34+'Dia4'!$H$34+'Dia4'!$I$34+'Dia4'!$J$34</f>
        <v>0</v>
      </c>
      <c r="E120" s="385"/>
    </row>
    <row r="121" spans="1:5" ht="15.75" thickBot="1" x14ac:dyDescent="0.3">
      <c r="A121" s="360"/>
      <c r="B121" s="362">
        <v>30</v>
      </c>
      <c r="C121" s="378">
        <f>'Dia4'!$X$35</f>
        <v>0</v>
      </c>
      <c r="D121" s="345">
        <f>'Dia4'!$C$35+'Dia4'!$D$35+'Dia4'!$E$35+'Dia4'!$F$35+'Dia4'!$G$35+'Dia4'!$H$35+'Dia4'!$I$35+'Dia4'!$J$35</f>
        <v>0</v>
      </c>
      <c r="E121" s="385"/>
    </row>
    <row r="122" spans="1:5" x14ac:dyDescent="0.25">
      <c r="A122" s="339" t="str">
        <f>'Dia5'!$B$1</f>
        <v>Gener</v>
      </c>
      <c r="B122" s="357">
        <v>1</v>
      </c>
      <c r="C122" s="346">
        <f>'Dia5'!$X$6</f>
        <v>0</v>
      </c>
      <c r="D122" s="341">
        <f>'Dia5'!$C$6+'Dia5'!$D$6+'Dia5'!$E$6+'Dia5'!$F$6+'Dia5'!$G$6+'Dia5'!$H$6+'Dia5'!$I$6+'Dia5'!$J$6</f>
        <v>0</v>
      </c>
      <c r="E122" s="385"/>
    </row>
    <row r="123" spans="1:5" x14ac:dyDescent="0.25">
      <c r="A123" s="342">
        <f>'Dia5'!$B$2</f>
        <v>5</v>
      </c>
      <c r="B123" s="356">
        <v>2</v>
      </c>
      <c r="C123" s="347">
        <f>'Dia5'!$X$7</f>
        <v>0</v>
      </c>
      <c r="D123" s="344">
        <f>'Dia5'!$C$7+'Dia5'!$D$7+'Dia5'!$E$7+'Dia5'!$F$7+'Dia5'!$G$7+'Dia5'!$H$7+'Dia5'!$I$7+'Dia5'!$J$7</f>
        <v>0</v>
      </c>
      <c r="E123" s="385"/>
    </row>
    <row r="124" spans="1:5" x14ac:dyDescent="0.25">
      <c r="A124" s="257"/>
      <c r="B124" s="355">
        <v>3</v>
      </c>
      <c r="C124" s="347">
        <f>'Dia5'!$X$8</f>
        <v>0</v>
      </c>
      <c r="D124" s="344">
        <f>'Dia5'!$C$8+'Dia5'!$D$8+'Dia5'!$E$8+'Dia5'!$F$8+'Dia5'!$G$8+'Dia5'!$H$8+'Dia5'!$I$8+'Dia5'!$J$8</f>
        <v>0</v>
      </c>
      <c r="E124" s="385"/>
    </row>
    <row r="125" spans="1:5" x14ac:dyDescent="0.25">
      <c r="A125" s="257"/>
      <c r="B125" s="356">
        <v>4</v>
      </c>
      <c r="C125" s="347">
        <f>'Dia5'!$X$9</f>
        <v>0</v>
      </c>
      <c r="D125" s="344">
        <f>'Dia5'!$C$9+'Dia5'!$D$9+'Dia5'!$E$9+'Dia5'!$F$9+'Dia5'!$G$9+'Dia5'!$H$9+'Dia5'!$I$9+'Dia5'!$J$9</f>
        <v>0</v>
      </c>
      <c r="E125" s="385"/>
    </row>
    <row r="126" spans="1:5" x14ac:dyDescent="0.25">
      <c r="A126" s="257"/>
      <c r="B126" s="355">
        <v>5</v>
      </c>
      <c r="C126" s="347">
        <f>'Dia5'!$X$10</f>
        <v>0</v>
      </c>
      <c r="D126" s="344">
        <f>'Dia5'!$C$10+'Dia5'!$D$10+'Dia5'!$E$10+'Dia5'!$F$10+'Dia5'!$G$10+'Dia5'!$H$10+'Dia5'!$I$10+'Dia5'!$J$10</f>
        <v>0</v>
      </c>
      <c r="E126" s="385"/>
    </row>
    <row r="127" spans="1:5" x14ac:dyDescent="0.25">
      <c r="A127" s="257"/>
      <c r="B127" s="356">
        <v>6</v>
      </c>
      <c r="C127" s="347">
        <f>'Dia5'!$X$11</f>
        <v>0</v>
      </c>
      <c r="D127" s="344">
        <f>'Dia5'!$C$11+'Dia5'!$D$11+'Dia5'!$E$11+'Dia5'!$F$11+'Dia5'!$G$11+'Dia5'!$H$11+'Dia5'!$I$11+'Dia5'!$J$11</f>
        <v>0</v>
      </c>
      <c r="E127" s="385"/>
    </row>
    <row r="128" spans="1:5" x14ac:dyDescent="0.25">
      <c r="A128" s="257"/>
      <c r="B128" s="355">
        <v>7</v>
      </c>
      <c r="C128" s="347">
        <f>'Dia5'!$X$12</f>
        <v>0</v>
      </c>
      <c r="D128" s="344">
        <f>'Dia5'!$C$12+'Dia5'!$D$12+'Dia5'!$E$12+'Dia5'!$F$12+'Dia5'!$G$12+'Dia5'!$H$12+'Dia5'!$I$12+'Dia5'!$J$12</f>
        <v>0</v>
      </c>
      <c r="E128" s="385"/>
    </row>
    <row r="129" spans="1:5" x14ac:dyDescent="0.25">
      <c r="A129" s="257"/>
      <c r="B129" s="356">
        <v>8</v>
      </c>
      <c r="C129" s="347">
        <f>'Dia5'!$X$13</f>
        <v>0</v>
      </c>
      <c r="D129" s="344">
        <f>'Dia5'!$C$13+'Dia5'!$D$13+'Dia5'!$E$13+'Dia5'!$F$13+'Dia5'!$G$13+'Dia5'!$H$13+'Dia5'!$I$13+'Dia5'!$J$13</f>
        <v>0</v>
      </c>
      <c r="E129" s="385"/>
    </row>
    <row r="130" spans="1:5" x14ac:dyDescent="0.25">
      <c r="A130" s="257"/>
      <c r="B130" s="355">
        <v>9</v>
      </c>
      <c r="C130" s="347">
        <f>'Dia5'!$X$14</f>
        <v>0</v>
      </c>
      <c r="D130" s="344">
        <f>'Dia5'!$C$14+'Dia5'!$D$14+'Dia5'!$E$14+'Dia5'!$F$14+'Dia5'!$G$14+'Dia5'!$H$14+'Dia5'!$I$14+'Dia5'!$J$14</f>
        <v>0</v>
      </c>
      <c r="E130" s="385"/>
    </row>
    <row r="131" spans="1:5" x14ac:dyDescent="0.25">
      <c r="A131" s="257"/>
      <c r="B131" s="356">
        <v>10</v>
      </c>
      <c r="C131" s="347">
        <f>'Dia5'!$X$15</f>
        <v>0</v>
      </c>
      <c r="D131" s="344">
        <f>'Dia5'!$C$15+'Dia5'!$D$15+'Dia5'!$E$15+'Dia5'!$F$15+'Dia5'!$G$15+'Dia5'!$H$15+'Dia5'!$I$15+'Dia5'!$J$15</f>
        <v>0</v>
      </c>
      <c r="E131" s="385"/>
    </row>
    <row r="132" spans="1:5" x14ac:dyDescent="0.25">
      <c r="A132" s="257"/>
      <c r="B132" s="355">
        <v>11</v>
      </c>
      <c r="C132" s="347">
        <f>'Dia5'!$X$16</f>
        <v>0</v>
      </c>
      <c r="D132" s="344">
        <f>'Dia5'!$C$16+'Dia5'!$D$16+'Dia5'!$E$16+'Dia5'!$F$16+'Dia5'!$G$16+'Dia5'!$H$16+'Dia5'!$I$16+'Dia5'!$J$16</f>
        <v>0</v>
      </c>
      <c r="E132" s="385"/>
    </row>
    <row r="133" spans="1:5" x14ac:dyDescent="0.25">
      <c r="A133" s="257"/>
      <c r="B133" s="356">
        <v>12</v>
      </c>
      <c r="C133" s="347">
        <f>'Dia5'!$X$17</f>
        <v>0</v>
      </c>
      <c r="D133" s="344">
        <f>'Dia5'!$C$17+'Dia5'!$D$17+'Dia5'!$E$17+'Dia5'!$F$17+'Dia5'!$G$17+'Dia5'!$H$17+'Dia5'!$I$17+'Dia5'!$J$17</f>
        <v>0</v>
      </c>
      <c r="E133" s="385"/>
    </row>
    <row r="134" spans="1:5" x14ac:dyDescent="0.25">
      <c r="A134" s="257"/>
      <c r="B134" s="355">
        <v>13</v>
      </c>
      <c r="C134" s="347">
        <f>'Dia5'!$X$18</f>
        <v>0</v>
      </c>
      <c r="D134" s="344">
        <f>'Dia5'!$C$18+'Dia5'!$D$18+'Dia5'!$E$18+'Dia5'!$F$18+'Dia5'!$G$18+'Dia5'!$H$18+'Dia5'!$I$18+'Dia5'!$J$18</f>
        <v>0</v>
      </c>
      <c r="E134" s="385"/>
    </row>
    <row r="135" spans="1:5" x14ac:dyDescent="0.25">
      <c r="A135" s="257"/>
      <c r="B135" s="356">
        <v>14</v>
      </c>
      <c r="C135" s="347">
        <f>'Dia5'!$X$19</f>
        <v>0</v>
      </c>
      <c r="D135" s="344">
        <f>'Dia5'!$C$19+'Dia5'!$D$19+'Dia5'!$E$19+'Dia5'!$F$19+'Dia5'!$G$19+'Dia5'!$H$19+'Dia5'!$I$19+'Dia5'!$J$19</f>
        <v>0</v>
      </c>
      <c r="E135" s="385"/>
    </row>
    <row r="136" spans="1:5" x14ac:dyDescent="0.25">
      <c r="A136" s="257"/>
      <c r="B136" s="355">
        <v>15</v>
      </c>
      <c r="C136" s="347">
        <f>'Dia5'!$X$20</f>
        <v>0</v>
      </c>
      <c r="D136" s="344">
        <f>'Dia5'!$C$20+'Dia5'!$D$20+'Dia5'!$E$20+'Dia5'!$F$20+'Dia5'!$G$20+'Dia5'!$H$20+'Dia5'!$I$20+'Dia5'!$J$20</f>
        <v>0</v>
      </c>
      <c r="E136" s="385"/>
    </row>
    <row r="137" spans="1:5" x14ac:dyDescent="0.25">
      <c r="A137" s="257"/>
      <c r="B137" s="356">
        <v>16</v>
      </c>
      <c r="C137" s="347">
        <f>'Dia5'!$X$21</f>
        <v>0</v>
      </c>
      <c r="D137" s="344">
        <f>'Dia5'!$C$21+'Dia5'!$D$21+'Dia5'!$E$21+'Dia5'!$F$21+'Dia5'!$G$21+'Dia5'!$H$21+'Dia5'!$I$21+'Dia5'!$J$21</f>
        <v>0</v>
      </c>
      <c r="E137" s="385"/>
    </row>
    <row r="138" spans="1:5" x14ac:dyDescent="0.25">
      <c r="A138" s="257"/>
      <c r="B138" s="355">
        <v>17</v>
      </c>
      <c r="C138" s="347">
        <f>'Dia5'!$X$22</f>
        <v>0</v>
      </c>
      <c r="D138" s="344">
        <f>'Dia5'!$C$22+'Dia5'!$D$22+'Dia5'!$E$22+'Dia5'!$F$22+'Dia5'!$G$22+'Dia5'!$H$22+'Dia5'!$I$22+'Dia5'!$J$22</f>
        <v>0</v>
      </c>
      <c r="E138" s="385"/>
    </row>
    <row r="139" spans="1:5" x14ac:dyDescent="0.25">
      <c r="A139" s="257"/>
      <c r="B139" s="356">
        <v>18</v>
      </c>
      <c r="C139" s="347">
        <f>'Dia5'!$X$23</f>
        <v>0</v>
      </c>
      <c r="D139" s="344">
        <f>'Dia5'!$C$23+'Dia5'!$D$23+'Dia5'!$E$23+'Dia5'!$F$23+'Dia5'!$G$23+'Dia5'!$H$23+'Dia5'!$I$23+'Dia5'!$J$23</f>
        <v>0</v>
      </c>
      <c r="E139" s="385"/>
    </row>
    <row r="140" spans="1:5" x14ac:dyDescent="0.25">
      <c r="A140" s="257"/>
      <c r="B140" s="355">
        <v>19</v>
      </c>
      <c r="C140" s="347">
        <f>'Dia5'!$X$24</f>
        <v>0</v>
      </c>
      <c r="D140" s="344">
        <f>'Dia5'!$C$24+'Dia5'!$D$24+'Dia5'!$E$24+'Dia5'!$F$24+'Dia5'!$G$24+'Dia5'!$H$24+'Dia5'!$I$24+'Dia5'!$J$24</f>
        <v>0</v>
      </c>
      <c r="E140" s="385"/>
    </row>
    <row r="141" spans="1:5" x14ac:dyDescent="0.25">
      <c r="A141" s="257"/>
      <c r="B141" s="356">
        <v>20</v>
      </c>
      <c r="C141" s="347">
        <f>'Dia5'!$X$25</f>
        <v>0</v>
      </c>
      <c r="D141" s="344">
        <f>'Dia5'!$C$25+'Dia5'!$D$25+'Dia5'!$E$25+'Dia5'!$F$25+'Dia5'!$G$25+'Dia5'!$H$25+'Dia5'!$I$25+'Dia5'!$J$25</f>
        <v>0</v>
      </c>
      <c r="E141" s="385"/>
    </row>
    <row r="142" spans="1:5" x14ac:dyDescent="0.25">
      <c r="A142" s="257"/>
      <c r="B142" s="355">
        <v>21</v>
      </c>
      <c r="C142" s="347">
        <f>'Dia5'!$X$26</f>
        <v>0</v>
      </c>
      <c r="D142" s="344">
        <f>'Dia5'!$C$26+'Dia5'!$D$26+'Dia5'!$E$26+'Dia5'!$F$26+'Dia5'!$G$26+'Dia5'!$H$26+'Dia5'!$I$26+'Dia5'!$J$26</f>
        <v>0</v>
      </c>
      <c r="E142" s="385"/>
    </row>
    <row r="143" spans="1:5" x14ac:dyDescent="0.25">
      <c r="A143" s="257"/>
      <c r="B143" s="356">
        <v>22</v>
      </c>
      <c r="C143" s="347">
        <f>'Dia5'!$X$27</f>
        <v>0</v>
      </c>
      <c r="D143" s="344">
        <f>'Dia5'!$C$27+'Dia5'!$D$27+'Dia5'!$E$27+'Dia5'!$F$27+'Dia5'!$G$27+'Dia5'!$H$27+'Dia5'!$I$27+'Dia5'!$J$27</f>
        <v>0</v>
      </c>
      <c r="E143" s="385"/>
    </row>
    <row r="144" spans="1:5" x14ac:dyDescent="0.25">
      <c r="A144" s="257"/>
      <c r="B144" s="355">
        <v>23</v>
      </c>
      <c r="C144" s="377">
        <f>'Dia5'!$X$28</f>
        <v>0</v>
      </c>
      <c r="D144" s="353">
        <f>'Dia5'!$C$28+'Dia5'!$D$28+'Dia5'!$E$28+'Dia5'!$F$28+'Dia5'!$G$28+'Dia5'!$H$28+'Dia5'!$I$28+'Dia5'!$J$28</f>
        <v>0</v>
      </c>
      <c r="E144" s="385"/>
    </row>
    <row r="145" spans="1:5" x14ac:dyDescent="0.25">
      <c r="A145" s="257"/>
      <c r="B145" s="356">
        <v>24</v>
      </c>
      <c r="C145" s="377">
        <f>'Dia5'!$X$29</f>
        <v>0</v>
      </c>
      <c r="D145" s="353">
        <f>'Dia5'!$C$29+'Dia5'!$D$29+'Dia5'!$E$29+'Dia5'!$F$29+'Dia5'!$G$29+'Dia5'!$H$29+'Dia5'!$I$29+'Dia5'!$J$29</f>
        <v>0</v>
      </c>
      <c r="E145" s="385"/>
    </row>
    <row r="146" spans="1:5" x14ac:dyDescent="0.25">
      <c r="A146" s="257"/>
      <c r="B146" s="355">
        <v>25</v>
      </c>
      <c r="C146" s="377">
        <f>'Dia5'!$X$30</f>
        <v>0</v>
      </c>
      <c r="D146" s="353">
        <f>'Dia5'!$C$30+'Dia5'!$D$30+'Dia5'!$E$30+'Dia5'!$F$30+'Dia5'!$G$30+'Dia5'!$H$30+'Dia5'!$I$30+'Dia5'!$J$30</f>
        <v>0</v>
      </c>
      <c r="E146" s="385"/>
    </row>
    <row r="147" spans="1:5" x14ac:dyDescent="0.25">
      <c r="A147" s="257"/>
      <c r="B147" s="356">
        <v>26</v>
      </c>
      <c r="C147" s="377">
        <f>'Dia5'!$X$31</f>
        <v>0</v>
      </c>
      <c r="D147" s="353">
        <f>'Dia5'!$C$31+'Dia5'!$D$31+'Dia5'!$E$31+'Dia5'!$F$31+'Dia5'!$G$31+'Dia5'!$H$31+'Dia5'!$I$31+'Dia5'!$J$31</f>
        <v>0</v>
      </c>
      <c r="E147" s="385"/>
    </row>
    <row r="148" spans="1:5" x14ac:dyDescent="0.25">
      <c r="A148" s="257"/>
      <c r="B148" s="355">
        <v>27</v>
      </c>
      <c r="C148" s="377">
        <f>'Dia5'!$X$32</f>
        <v>0</v>
      </c>
      <c r="D148" s="353">
        <f>'Dia5'!$C$32+'Dia5'!$D$32+'Dia5'!$E$32+'Dia5'!$F$32+'Dia5'!$G$32+'Dia5'!$H$32+'Dia5'!$I$32+'Dia5'!$J$32</f>
        <v>0</v>
      </c>
      <c r="E148" s="385"/>
    </row>
    <row r="149" spans="1:5" x14ac:dyDescent="0.25">
      <c r="A149" s="257"/>
      <c r="B149" s="356">
        <v>28</v>
      </c>
      <c r="C149" s="377">
        <f>'Dia5'!$X$33</f>
        <v>0</v>
      </c>
      <c r="D149" s="353">
        <f>'Dia5'!$C$33+'Dia5'!$D$33+'Dia5'!$E$33+'Dia5'!$F$33+'Dia5'!$G$33+'Dia5'!$H$33+'Dia5'!$I$33+'Dia5'!$J$33</f>
        <v>0</v>
      </c>
      <c r="E149" s="385"/>
    </row>
    <row r="150" spans="1:5" x14ac:dyDescent="0.25">
      <c r="A150" s="257"/>
      <c r="B150" s="355">
        <v>29</v>
      </c>
      <c r="C150" s="377">
        <f>'Dia5'!$X$34</f>
        <v>0</v>
      </c>
      <c r="D150" s="353">
        <f>'Dia5'!$C$34+'Dia5'!$D$34+'Dia5'!$E$34+'Dia5'!$F$34+'Dia5'!$G$34+'Dia5'!$H$34+'Dia5'!$I$34+'Dia5'!$J$34</f>
        <v>0</v>
      </c>
      <c r="E150" s="385"/>
    </row>
    <row r="151" spans="1:5" ht="15.75" thickBot="1" x14ac:dyDescent="0.3">
      <c r="A151" s="360"/>
      <c r="B151" s="362">
        <v>30</v>
      </c>
      <c r="C151" s="378">
        <f>'Dia5'!$X$35</f>
        <v>0</v>
      </c>
      <c r="D151" s="345">
        <f>'Dia5'!$C$35+'Dia5'!$D$35+'Dia5'!$E$35+'Dia5'!$F$35+'Dia5'!$G$35+'Dia5'!$H$35+'Dia5'!$I$35+'Dia5'!$J$35</f>
        <v>0</v>
      </c>
      <c r="E151" s="385"/>
    </row>
    <row r="152" spans="1:5" x14ac:dyDescent="0.25">
      <c r="A152" s="339" t="str">
        <f>'Dia6'!$B$1</f>
        <v>Gener</v>
      </c>
      <c r="B152" s="357">
        <v>1</v>
      </c>
      <c r="C152" s="346">
        <f>'Dia6'!$X$6</f>
        <v>0</v>
      </c>
      <c r="D152" s="341">
        <f>'Dia6'!$C$6+'Dia6'!$D$6+'Dia6'!$E$6+'Dia6'!$F$6+'Dia6'!$G$6+'Dia6'!$H$6+'Dia6'!$I$6+'Dia6'!$J$6</f>
        <v>0</v>
      </c>
      <c r="E152" s="385"/>
    </row>
    <row r="153" spans="1:5" x14ac:dyDescent="0.25">
      <c r="A153" s="342">
        <f>'Dia6'!$B$2</f>
        <v>6</v>
      </c>
      <c r="B153" s="356">
        <v>2</v>
      </c>
      <c r="C153" s="347">
        <f>'Dia6'!$X$7</f>
        <v>0</v>
      </c>
      <c r="D153" s="344">
        <f>'Dia6'!$C$7+'Dia6'!$D$7+'Dia6'!$E$7+'Dia6'!$F$7+'Dia6'!$G$7+'Dia6'!$H$7+'Dia6'!$I$7+'Dia6'!$J$7</f>
        <v>0</v>
      </c>
      <c r="E153" s="385"/>
    </row>
    <row r="154" spans="1:5" x14ac:dyDescent="0.25">
      <c r="A154" s="257"/>
      <c r="B154" s="355">
        <v>3</v>
      </c>
      <c r="C154" s="347">
        <f>'Dia6'!$X$8</f>
        <v>0</v>
      </c>
      <c r="D154" s="344">
        <f>'Dia6'!$C$8+'Dia6'!$D$8+'Dia6'!$E$8+'Dia6'!$F$8+'Dia6'!$G$8+'Dia6'!$H$8+'Dia6'!$I$8+'Dia6'!$J$8</f>
        <v>0</v>
      </c>
      <c r="E154" s="385"/>
    </row>
    <row r="155" spans="1:5" x14ac:dyDescent="0.25">
      <c r="A155" s="257"/>
      <c r="B155" s="356">
        <v>4</v>
      </c>
      <c r="C155" s="347">
        <f>'Dia6'!$X$9</f>
        <v>0</v>
      </c>
      <c r="D155" s="344">
        <f>'Dia6'!$C$9+'Dia6'!$D$9+'Dia6'!$E$9+'Dia6'!$F$9+'Dia6'!$G$9+'Dia6'!$H$9+'Dia6'!$I$9+'Dia6'!$J$9</f>
        <v>0</v>
      </c>
      <c r="E155" s="385"/>
    </row>
    <row r="156" spans="1:5" x14ac:dyDescent="0.25">
      <c r="A156" s="257"/>
      <c r="B156" s="355">
        <v>5</v>
      </c>
      <c r="C156" s="347">
        <f>'Dia6'!$X$10</f>
        <v>0</v>
      </c>
      <c r="D156" s="344">
        <f>'Dia6'!$C$10+'Dia6'!$D$10+'Dia6'!$E$10+'Dia6'!$F$10+'Dia6'!$G$10+'Dia6'!$H$10+'Dia6'!$I$10+'Dia6'!$J$10</f>
        <v>0</v>
      </c>
      <c r="E156" s="385"/>
    </row>
    <row r="157" spans="1:5" x14ac:dyDescent="0.25">
      <c r="A157" s="257"/>
      <c r="B157" s="356">
        <v>6</v>
      </c>
      <c r="C157" s="347">
        <f>'Dia6'!$X$11</f>
        <v>0</v>
      </c>
      <c r="D157" s="344">
        <f>'Dia6'!$C$11+'Dia6'!$D$11+'Dia6'!$E$11+'Dia6'!$F$11+'Dia6'!$G$11+'Dia6'!$H$11+'Dia6'!$I$11+'Dia6'!$J$11</f>
        <v>0</v>
      </c>
      <c r="E157" s="385"/>
    </row>
    <row r="158" spans="1:5" x14ac:dyDescent="0.25">
      <c r="A158" s="257"/>
      <c r="B158" s="355">
        <v>7</v>
      </c>
      <c r="C158" s="347">
        <f>'Dia6'!$X$12</f>
        <v>0</v>
      </c>
      <c r="D158" s="344">
        <f>'Dia6'!$C$12+'Dia6'!$D$12+'Dia6'!$E$12+'Dia6'!$F$12+'Dia6'!$G$12+'Dia6'!$H$12+'Dia6'!$I$12+'Dia6'!$J$12</f>
        <v>0</v>
      </c>
      <c r="E158" s="385"/>
    </row>
    <row r="159" spans="1:5" x14ac:dyDescent="0.25">
      <c r="A159" s="257"/>
      <c r="B159" s="356">
        <v>8</v>
      </c>
      <c r="C159" s="347">
        <f>'Dia6'!$X$13</f>
        <v>0</v>
      </c>
      <c r="D159" s="344">
        <f>'Dia6'!$C$13+'Dia6'!$D$13+'Dia6'!$E$13+'Dia6'!$F$13+'Dia6'!$G$13+'Dia6'!$H$13+'Dia6'!$I$13+'Dia6'!$J$13</f>
        <v>0</v>
      </c>
      <c r="E159" s="385"/>
    </row>
    <row r="160" spans="1:5" x14ac:dyDescent="0.25">
      <c r="A160" s="257"/>
      <c r="B160" s="355">
        <v>9</v>
      </c>
      <c r="C160" s="347">
        <f>'Dia6'!$X$14</f>
        <v>0</v>
      </c>
      <c r="D160" s="344">
        <f>'Dia6'!$C$14+'Dia6'!$D$14+'Dia6'!$E$14+'Dia6'!$F$14+'Dia6'!$G$14+'Dia6'!$H$14+'Dia6'!$I$14+'Dia6'!$J$14</f>
        <v>0</v>
      </c>
      <c r="E160" s="385"/>
    </row>
    <row r="161" spans="1:5" x14ac:dyDescent="0.25">
      <c r="A161" s="257"/>
      <c r="B161" s="356">
        <v>10</v>
      </c>
      <c r="C161" s="347">
        <f>'Dia6'!$X$15</f>
        <v>0</v>
      </c>
      <c r="D161" s="344">
        <f>'Dia6'!$C$15+'Dia6'!$D$15+'Dia6'!$E$15+'Dia6'!$F$15+'Dia6'!$G$15+'Dia6'!$H$15+'Dia6'!$I$15+'Dia6'!$J$15</f>
        <v>0</v>
      </c>
      <c r="E161" s="385"/>
    </row>
    <row r="162" spans="1:5" x14ac:dyDescent="0.25">
      <c r="A162" s="257"/>
      <c r="B162" s="355">
        <v>11</v>
      </c>
      <c r="C162" s="347">
        <f>'Dia6'!$X$16</f>
        <v>0</v>
      </c>
      <c r="D162" s="344">
        <f>'Dia6'!$C$16+'Dia6'!$D$16+'Dia6'!$E$16+'Dia6'!$F$16+'Dia6'!$G$16+'Dia6'!$H$16+'Dia6'!$I$16+'Dia6'!$J$16</f>
        <v>0</v>
      </c>
      <c r="E162" s="385"/>
    </row>
    <row r="163" spans="1:5" x14ac:dyDescent="0.25">
      <c r="A163" s="257"/>
      <c r="B163" s="356">
        <v>12</v>
      </c>
      <c r="C163" s="347">
        <f>'Dia6'!$X$17</f>
        <v>0</v>
      </c>
      <c r="D163" s="344">
        <f>'Dia6'!$C$17+'Dia6'!$D$17+'Dia6'!$E$17+'Dia6'!$F$17+'Dia6'!$G$17+'Dia6'!$H$17+'Dia6'!$I$17+'Dia6'!$J$17</f>
        <v>0</v>
      </c>
      <c r="E163" s="385"/>
    </row>
    <row r="164" spans="1:5" x14ac:dyDescent="0.25">
      <c r="A164" s="257"/>
      <c r="B164" s="355">
        <v>13</v>
      </c>
      <c r="C164" s="347">
        <f>'Dia6'!$X$18</f>
        <v>0</v>
      </c>
      <c r="D164" s="344">
        <f>'Dia6'!$C$18+'Dia6'!$D$18+'Dia6'!$E$18+'Dia6'!$F$18+'Dia6'!$G$18+'Dia6'!$H$18+'Dia6'!$I$18+'Dia6'!$J$18</f>
        <v>0</v>
      </c>
      <c r="E164" s="385"/>
    </row>
    <row r="165" spans="1:5" x14ac:dyDescent="0.25">
      <c r="A165" s="257"/>
      <c r="B165" s="356">
        <v>14</v>
      </c>
      <c r="C165" s="347">
        <f>'Dia6'!$X$19</f>
        <v>0</v>
      </c>
      <c r="D165" s="344">
        <f>'Dia6'!$C$19+'Dia6'!$D$19+'Dia6'!$E$19+'Dia6'!$F$19+'Dia6'!$G$19+'Dia6'!$H$19+'Dia6'!$I$19+'Dia6'!$J$19</f>
        <v>0</v>
      </c>
      <c r="E165" s="385"/>
    </row>
    <row r="166" spans="1:5" x14ac:dyDescent="0.25">
      <c r="A166" s="257"/>
      <c r="B166" s="355">
        <v>15</v>
      </c>
      <c r="C166" s="347">
        <f>'Dia6'!$X$20</f>
        <v>0</v>
      </c>
      <c r="D166" s="344">
        <f>'Dia6'!$C$20+'Dia6'!$D$20+'Dia6'!$E$20+'Dia6'!$F$20+'Dia6'!$G$20+'Dia6'!$H$20+'Dia6'!$I$20+'Dia6'!$J$20</f>
        <v>0</v>
      </c>
      <c r="E166" s="385"/>
    </row>
    <row r="167" spans="1:5" x14ac:dyDescent="0.25">
      <c r="A167" s="257"/>
      <c r="B167" s="356">
        <v>16</v>
      </c>
      <c r="C167" s="347">
        <f>'Dia6'!$X$21</f>
        <v>0</v>
      </c>
      <c r="D167" s="344">
        <f>'Dia6'!$C$21+'Dia6'!$D$21+'Dia6'!$E$21+'Dia6'!$F$21+'Dia6'!$G$21+'Dia6'!$H$21+'Dia6'!$I$21+'Dia6'!$J$21</f>
        <v>0</v>
      </c>
      <c r="E167" s="385"/>
    </row>
    <row r="168" spans="1:5" x14ac:dyDescent="0.25">
      <c r="A168" s="257"/>
      <c r="B168" s="355">
        <v>17</v>
      </c>
      <c r="C168" s="347">
        <f>'Dia6'!$X$22</f>
        <v>0</v>
      </c>
      <c r="D168" s="344">
        <f>'Dia6'!$C$22+'Dia6'!$D$22+'Dia6'!$E$22+'Dia6'!$F$22+'Dia6'!$G$22+'Dia6'!$H$22+'Dia6'!$I$22+'Dia6'!$J$22</f>
        <v>0</v>
      </c>
      <c r="E168" s="385"/>
    </row>
    <row r="169" spans="1:5" x14ac:dyDescent="0.25">
      <c r="A169" s="257"/>
      <c r="B169" s="356">
        <v>18</v>
      </c>
      <c r="C169" s="347">
        <f>'Dia6'!$X$23</f>
        <v>0</v>
      </c>
      <c r="D169" s="344">
        <f>'Dia6'!$C$23+'Dia6'!$D$23+'Dia6'!$E$23+'Dia6'!$F$23+'Dia6'!$G$23+'Dia6'!$H$23+'Dia6'!$I$23+'Dia6'!$J$23</f>
        <v>0</v>
      </c>
      <c r="E169" s="385"/>
    </row>
    <row r="170" spans="1:5" x14ac:dyDescent="0.25">
      <c r="A170" s="257"/>
      <c r="B170" s="355">
        <v>19</v>
      </c>
      <c r="C170" s="347">
        <f>'Dia6'!$X$24</f>
        <v>0</v>
      </c>
      <c r="D170" s="344">
        <f>'Dia6'!$C$24+'Dia6'!$D$24+'Dia6'!$E$24+'Dia6'!$F$24+'Dia6'!$G$24+'Dia6'!$H$24+'Dia6'!$I$24+'Dia6'!$J$24</f>
        <v>0</v>
      </c>
      <c r="E170" s="385"/>
    </row>
    <row r="171" spans="1:5" x14ac:dyDescent="0.25">
      <c r="A171" s="257"/>
      <c r="B171" s="356">
        <v>20</v>
      </c>
      <c r="C171" s="347">
        <f>'Dia6'!$X$25</f>
        <v>0</v>
      </c>
      <c r="D171" s="344">
        <f>'Dia6'!$C$25+'Dia6'!$D$25+'Dia6'!$E$25+'Dia6'!$F$25+'Dia6'!$G$25+'Dia6'!$H$25+'Dia6'!$I$25+'Dia6'!$J$25</f>
        <v>0</v>
      </c>
      <c r="E171" s="385"/>
    </row>
    <row r="172" spans="1:5" x14ac:dyDescent="0.25">
      <c r="A172" s="257"/>
      <c r="B172" s="355">
        <v>21</v>
      </c>
      <c r="C172" s="347">
        <f>'Dia6'!$X$26</f>
        <v>0</v>
      </c>
      <c r="D172" s="344">
        <f>'Dia6'!$C$26+'Dia6'!$D$26+'Dia6'!$E$26+'Dia6'!$F$26+'Dia6'!$G$26+'Dia6'!$H$26+'Dia6'!$I$26+'Dia6'!$J$26</f>
        <v>0</v>
      </c>
      <c r="E172" s="385"/>
    </row>
    <row r="173" spans="1:5" x14ac:dyDescent="0.25">
      <c r="A173" s="257"/>
      <c r="B173" s="356">
        <v>22</v>
      </c>
      <c r="C173" s="347">
        <f>'Dia6'!$X$27</f>
        <v>0</v>
      </c>
      <c r="D173" s="344">
        <f>'Dia6'!$C$27+'Dia6'!$D$27+'Dia6'!$E$27+'Dia6'!$F$27+'Dia6'!$G$27+'Dia6'!$H$27+'Dia6'!$I$27+'Dia6'!$J$27</f>
        <v>0</v>
      </c>
      <c r="E173" s="385"/>
    </row>
    <row r="174" spans="1:5" x14ac:dyDescent="0.25">
      <c r="A174" s="257"/>
      <c r="B174" s="355">
        <v>23</v>
      </c>
      <c r="C174" s="377">
        <f>'Dia6'!$X$28</f>
        <v>0</v>
      </c>
      <c r="D174" s="353">
        <f>'Dia6'!$C$28+'Dia6'!$D$28+'Dia6'!$E$28+'Dia6'!$F$28+'Dia6'!$G$28+'Dia6'!$H$28+'Dia6'!$I$28+'Dia6'!$J$28</f>
        <v>0</v>
      </c>
      <c r="E174" s="385"/>
    </row>
    <row r="175" spans="1:5" x14ac:dyDescent="0.25">
      <c r="A175" s="257"/>
      <c r="B175" s="356">
        <v>24</v>
      </c>
      <c r="C175" s="377">
        <f>'Dia6'!$X$29</f>
        <v>0</v>
      </c>
      <c r="D175" s="353">
        <f>'Dia6'!$C$29+'Dia6'!$D$29+'Dia6'!$E$29+'Dia6'!$F$29+'Dia6'!$G$29+'Dia6'!$H$29+'Dia6'!$I$29+'Dia6'!$J$29</f>
        <v>0</v>
      </c>
      <c r="E175" s="385"/>
    </row>
    <row r="176" spans="1:5" x14ac:dyDescent="0.25">
      <c r="A176" s="257"/>
      <c r="B176" s="355">
        <v>25</v>
      </c>
      <c r="C176" s="377">
        <f>'Dia6'!$X$30</f>
        <v>0</v>
      </c>
      <c r="D176" s="353">
        <f>'Dia6'!$C$30+'Dia6'!$D$30+'Dia6'!$E$30+'Dia6'!$F$30+'Dia6'!$G$30+'Dia6'!$H$30+'Dia6'!$I$30+'Dia6'!$J$30</f>
        <v>0</v>
      </c>
      <c r="E176" s="385"/>
    </row>
    <row r="177" spans="1:5" x14ac:dyDescent="0.25">
      <c r="A177" s="257"/>
      <c r="B177" s="356">
        <v>26</v>
      </c>
      <c r="C177" s="377">
        <f>'Dia6'!$X$31</f>
        <v>0</v>
      </c>
      <c r="D177" s="353">
        <f>'Dia6'!$C$31+'Dia6'!$D$31+'Dia6'!$E$31+'Dia6'!$F$31+'Dia6'!$G$31+'Dia6'!$H$31+'Dia6'!$I$31+'Dia6'!$J$31</f>
        <v>0</v>
      </c>
      <c r="E177" s="385"/>
    </row>
    <row r="178" spans="1:5" x14ac:dyDescent="0.25">
      <c r="A178" s="257"/>
      <c r="B178" s="355">
        <v>27</v>
      </c>
      <c r="C178" s="377">
        <f>'Dia6'!$X$32</f>
        <v>0</v>
      </c>
      <c r="D178" s="353">
        <f>'Dia6'!$C$32+'Dia6'!$D$32+'Dia6'!$E$32+'Dia6'!$F$32+'Dia6'!$G$32+'Dia6'!$H$32+'Dia6'!$I$32+'Dia6'!$J$32</f>
        <v>0</v>
      </c>
      <c r="E178" s="385"/>
    </row>
    <row r="179" spans="1:5" x14ac:dyDescent="0.25">
      <c r="A179" s="257"/>
      <c r="B179" s="356">
        <v>28</v>
      </c>
      <c r="C179" s="377">
        <f>'Dia6'!$X$33</f>
        <v>0</v>
      </c>
      <c r="D179" s="353">
        <f>'Dia6'!$C$33+'Dia6'!$D$33+'Dia6'!$E$33+'Dia6'!$F$33+'Dia6'!$G$33+'Dia6'!$H$33+'Dia6'!$I$33+'Dia6'!$J$33</f>
        <v>0</v>
      </c>
      <c r="E179" s="385"/>
    </row>
    <row r="180" spans="1:5" x14ac:dyDescent="0.25">
      <c r="A180" s="257"/>
      <c r="B180" s="355">
        <v>29</v>
      </c>
      <c r="C180" s="377">
        <f>'Dia6'!$X$34</f>
        <v>0</v>
      </c>
      <c r="D180" s="353">
        <f>'Dia6'!$C$34+'Dia6'!$D$34+'Dia6'!$E$34+'Dia6'!$F$34+'Dia6'!$G$34+'Dia6'!$H$34+'Dia6'!$I$34+'Dia6'!$J$34</f>
        <v>0</v>
      </c>
      <c r="E180" s="385"/>
    </row>
    <row r="181" spans="1:5" ht="15.75" thickBot="1" x14ac:dyDescent="0.3">
      <c r="A181" s="360"/>
      <c r="B181" s="362">
        <v>30</v>
      </c>
      <c r="C181" s="378">
        <f>'Dia6'!$X$35</f>
        <v>0</v>
      </c>
      <c r="D181" s="345">
        <f>'Dia6'!$C$35+'Dia6'!$D$35+'Dia6'!$E$35+'Dia6'!$F$35+'Dia6'!$G$35+'Dia6'!$H$35+'Dia6'!$I$35+'Dia6'!$J$35</f>
        <v>0</v>
      </c>
      <c r="E181" s="385"/>
    </row>
    <row r="182" spans="1:5" x14ac:dyDescent="0.25">
      <c r="A182" s="339" t="str">
        <f>'Dia7'!$B$1</f>
        <v>Gener</v>
      </c>
      <c r="B182" s="357">
        <v>1</v>
      </c>
      <c r="C182" s="346">
        <f>'Dia7'!$X$6</f>
        <v>0</v>
      </c>
      <c r="D182" s="341">
        <f>'Dia7'!$C$6+'Dia7'!$D$6+'Dia7'!$E$6+'Dia7'!$F$6+'Dia7'!$G$6+'Dia7'!$H$6+'Dia7'!$I$6+'Dia7'!$J$6</f>
        <v>0</v>
      </c>
      <c r="E182" s="385"/>
    </row>
    <row r="183" spans="1:5" x14ac:dyDescent="0.25">
      <c r="A183" s="342">
        <f>'Dia7'!$B$2</f>
        <v>7</v>
      </c>
      <c r="B183" s="356">
        <v>2</v>
      </c>
      <c r="C183" s="347">
        <f>'Dia7'!$X$7</f>
        <v>0</v>
      </c>
      <c r="D183" s="344">
        <f>'Dia7'!$C$7+'Dia7'!$D$7+'Dia7'!$E$7+'Dia7'!$F$7+'Dia7'!$G$7+'Dia7'!$H$7+'Dia7'!$I$7+'Dia7'!$J$7</f>
        <v>0</v>
      </c>
      <c r="E183" s="385"/>
    </row>
    <row r="184" spans="1:5" x14ac:dyDescent="0.25">
      <c r="A184" s="257"/>
      <c r="B184" s="355">
        <v>3</v>
      </c>
      <c r="C184" s="347">
        <f>'Dia7'!$X$8</f>
        <v>0</v>
      </c>
      <c r="D184" s="344">
        <f>'Dia7'!$C$8+'Dia7'!$D$8+'Dia7'!$E$8+'Dia7'!$F$8+'Dia7'!$G$8+'Dia7'!$H$8+'Dia7'!$I$8+'Dia7'!$J$8</f>
        <v>0</v>
      </c>
      <c r="E184" s="385"/>
    </row>
    <row r="185" spans="1:5" x14ac:dyDescent="0.25">
      <c r="A185" s="257"/>
      <c r="B185" s="356">
        <v>4</v>
      </c>
      <c r="C185" s="347">
        <f>'Dia7'!$X$9</f>
        <v>0</v>
      </c>
      <c r="D185" s="344">
        <f>'Dia7'!$C$9+'Dia7'!$D$9+'Dia7'!$E$9+'Dia7'!$F$9+'Dia7'!$G$9+'Dia7'!$H$9+'Dia7'!$I$9+'Dia7'!$J$9</f>
        <v>0</v>
      </c>
      <c r="E185" s="385"/>
    </row>
    <row r="186" spans="1:5" x14ac:dyDescent="0.25">
      <c r="A186" s="257"/>
      <c r="B186" s="355">
        <v>5</v>
      </c>
      <c r="C186" s="347">
        <f>'Dia7'!$X$10</f>
        <v>0</v>
      </c>
      <c r="D186" s="344">
        <f>'Dia7'!$C$10+'Dia7'!$D$10+'Dia7'!$E$10+'Dia7'!$F$10+'Dia7'!$G$10+'Dia7'!$H$10+'Dia7'!$I$10+'Dia7'!$J$10</f>
        <v>0</v>
      </c>
      <c r="E186" s="385"/>
    </row>
    <row r="187" spans="1:5" x14ac:dyDescent="0.25">
      <c r="A187" s="257"/>
      <c r="B187" s="356">
        <v>6</v>
      </c>
      <c r="C187" s="347">
        <f>'Dia7'!$X$11</f>
        <v>0</v>
      </c>
      <c r="D187" s="344">
        <f>'Dia7'!$C$11+'Dia7'!$D$11+'Dia7'!$E$11+'Dia7'!$F$11+'Dia7'!$G$11+'Dia7'!$H$11+'Dia7'!$I$11+'Dia7'!$J$11</f>
        <v>0</v>
      </c>
      <c r="E187" s="385"/>
    </row>
    <row r="188" spans="1:5" x14ac:dyDescent="0.25">
      <c r="A188" s="257"/>
      <c r="B188" s="355">
        <v>7</v>
      </c>
      <c r="C188" s="347">
        <f>'Dia7'!$X$12</f>
        <v>0</v>
      </c>
      <c r="D188" s="344">
        <f>'Dia7'!$C$12+'Dia7'!$D$12+'Dia7'!$E$12+'Dia7'!$F$12+'Dia7'!$G$12+'Dia7'!$H$12+'Dia7'!$I$12+'Dia7'!$J$12</f>
        <v>0</v>
      </c>
      <c r="E188" s="385"/>
    </row>
    <row r="189" spans="1:5" x14ac:dyDescent="0.25">
      <c r="A189" s="257"/>
      <c r="B189" s="356">
        <v>8</v>
      </c>
      <c r="C189" s="347">
        <f>'Dia7'!$X$13</f>
        <v>0</v>
      </c>
      <c r="D189" s="344">
        <f>'Dia7'!$C$13+'Dia7'!$D$13+'Dia7'!$E$13+'Dia7'!$F$13+'Dia7'!$G$13+'Dia7'!$H$13+'Dia7'!$I$13+'Dia7'!$J$13</f>
        <v>0</v>
      </c>
      <c r="E189" s="385"/>
    </row>
    <row r="190" spans="1:5" x14ac:dyDescent="0.25">
      <c r="A190" s="257"/>
      <c r="B190" s="355">
        <v>9</v>
      </c>
      <c r="C190" s="347">
        <f>'Dia7'!$X$14</f>
        <v>0</v>
      </c>
      <c r="D190" s="344">
        <f>'Dia7'!$C$14+'Dia7'!$D$14+'Dia7'!$E$14+'Dia7'!$F$14+'Dia7'!$G$14+'Dia7'!$H$14+'Dia7'!$I$14+'Dia7'!$J$14</f>
        <v>0</v>
      </c>
      <c r="E190" s="385"/>
    </row>
    <row r="191" spans="1:5" x14ac:dyDescent="0.25">
      <c r="A191" s="257"/>
      <c r="B191" s="356">
        <v>10</v>
      </c>
      <c r="C191" s="347">
        <f>'Dia7'!$X$15</f>
        <v>0</v>
      </c>
      <c r="D191" s="344">
        <f>'Dia7'!$C$15+'Dia7'!$D$15+'Dia7'!$E$15+'Dia7'!$F$15+'Dia7'!$G$15+'Dia7'!$H$15+'Dia7'!$I$15+'Dia7'!$J$15</f>
        <v>0</v>
      </c>
      <c r="E191" s="385"/>
    </row>
    <row r="192" spans="1:5" x14ac:dyDescent="0.25">
      <c r="A192" s="257"/>
      <c r="B192" s="355">
        <v>11</v>
      </c>
      <c r="C192" s="347">
        <f>'Dia7'!$X$16</f>
        <v>0</v>
      </c>
      <c r="D192" s="344">
        <f>'Dia7'!$C$16+'Dia7'!$D$16+'Dia7'!$E$16+'Dia7'!$F$16+'Dia7'!$G$16+'Dia7'!$H$16+'Dia7'!$I$16+'Dia7'!$J$16</f>
        <v>0</v>
      </c>
      <c r="E192" s="385"/>
    </row>
    <row r="193" spans="1:5" x14ac:dyDescent="0.25">
      <c r="A193" s="257"/>
      <c r="B193" s="356">
        <v>12</v>
      </c>
      <c r="C193" s="347">
        <f>'Dia7'!$X$17</f>
        <v>0</v>
      </c>
      <c r="D193" s="344">
        <f>'Dia7'!$C$17+'Dia7'!$D$17+'Dia7'!$E$17+'Dia7'!$F$17+'Dia7'!$G$17+'Dia7'!$H$17+'Dia7'!$I$17+'Dia7'!$J$17</f>
        <v>0</v>
      </c>
      <c r="E193" s="385"/>
    </row>
    <row r="194" spans="1:5" x14ac:dyDescent="0.25">
      <c r="A194" s="257"/>
      <c r="B194" s="355">
        <v>13</v>
      </c>
      <c r="C194" s="347">
        <f>'Dia7'!$X$18</f>
        <v>0</v>
      </c>
      <c r="D194" s="344">
        <f>'Dia7'!$C$18+'Dia7'!$D$18+'Dia7'!$E$18+'Dia7'!$F$18+'Dia7'!$G$18+'Dia7'!$H$18+'Dia7'!$I$18+'Dia7'!$J$18</f>
        <v>0</v>
      </c>
      <c r="E194" s="385"/>
    </row>
    <row r="195" spans="1:5" x14ac:dyDescent="0.25">
      <c r="A195" s="257"/>
      <c r="B195" s="356">
        <v>14</v>
      </c>
      <c r="C195" s="347">
        <f>'Dia7'!$X$19</f>
        <v>0</v>
      </c>
      <c r="D195" s="344">
        <f>'Dia7'!$C$19+'Dia7'!$D$19+'Dia7'!$E$19+'Dia7'!$F$19+'Dia7'!$G$19+'Dia7'!$H$19+'Dia7'!$I$19+'Dia7'!$J$19</f>
        <v>0</v>
      </c>
      <c r="E195" s="385"/>
    </row>
    <row r="196" spans="1:5" x14ac:dyDescent="0.25">
      <c r="A196" s="257"/>
      <c r="B196" s="355">
        <v>15</v>
      </c>
      <c r="C196" s="347">
        <f>'Dia7'!$X$20</f>
        <v>0</v>
      </c>
      <c r="D196" s="344">
        <f>'Dia7'!$C$20+'Dia7'!$D$20+'Dia7'!$E$20+'Dia7'!$F$20+'Dia7'!$G$20+'Dia7'!$H$20+'Dia7'!$I$20+'Dia7'!$J$20</f>
        <v>0</v>
      </c>
      <c r="E196" s="385"/>
    </row>
    <row r="197" spans="1:5" x14ac:dyDescent="0.25">
      <c r="A197" s="257"/>
      <c r="B197" s="356">
        <v>16</v>
      </c>
      <c r="C197" s="347">
        <f>'Dia7'!$X$21</f>
        <v>0</v>
      </c>
      <c r="D197" s="344">
        <f>'Dia7'!$C$21+'Dia7'!$D$21+'Dia7'!$E$21+'Dia7'!$F$21+'Dia7'!$G$21+'Dia7'!$H$21+'Dia7'!$I$21+'Dia7'!$J$21</f>
        <v>0</v>
      </c>
      <c r="E197" s="385"/>
    </row>
    <row r="198" spans="1:5" x14ac:dyDescent="0.25">
      <c r="A198" s="257"/>
      <c r="B198" s="355">
        <v>17</v>
      </c>
      <c r="C198" s="347">
        <f>'Dia7'!$X$22</f>
        <v>0</v>
      </c>
      <c r="D198" s="344">
        <f>'Dia7'!$C$22+'Dia7'!$D$22+'Dia7'!$E$22+'Dia7'!$F$22+'Dia7'!$G$22+'Dia7'!$H$22+'Dia7'!$I$22+'Dia7'!$J$22</f>
        <v>0</v>
      </c>
      <c r="E198" s="385"/>
    </row>
    <row r="199" spans="1:5" x14ac:dyDescent="0.25">
      <c r="A199" s="257"/>
      <c r="B199" s="356">
        <v>18</v>
      </c>
      <c r="C199" s="347">
        <f>'Dia7'!$X$23</f>
        <v>0</v>
      </c>
      <c r="D199" s="344">
        <f>'Dia7'!$C$23+'Dia7'!$D$23+'Dia7'!$E$23+'Dia7'!$F$23+'Dia7'!$G$23+'Dia7'!$H$23+'Dia7'!$I$23+'Dia7'!$J$23</f>
        <v>0</v>
      </c>
      <c r="E199" s="385"/>
    </row>
    <row r="200" spans="1:5" x14ac:dyDescent="0.25">
      <c r="A200" s="257"/>
      <c r="B200" s="355">
        <v>19</v>
      </c>
      <c r="C200" s="347">
        <f>'Dia7'!$X$24</f>
        <v>0</v>
      </c>
      <c r="D200" s="344">
        <f>'Dia7'!$C$24+'Dia7'!$D$24+'Dia7'!$E$24+'Dia7'!$F$24+'Dia7'!$G$24+'Dia7'!$H$24+'Dia7'!$I$24+'Dia7'!$J$24</f>
        <v>0</v>
      </c>
      <c r="E200" s="385"/>
    </row>
    <row r="201" spans="1:5" x14ac:dyDescent="0.25">
      <c r="A201" s="257"/>
      <c r="B201" s="356">
        <v>20</v>
      </c>
      <c r="C201" s="347">
        <f>'Dia7'!$X$25</f>
        <v>0</v>
      </c>
      <c r="D201" s="344">
        <f>'Dia7'!$C$25+'Dia7'!$D$25+'Dia7'!$E$25+'Dia7'!$F$25+'Dia7'!$G$25+'Dia7'!$H$25+'Dia7'!$I$25+'Dia7'!$J$25</f>
        <v>0</v>
      </c>
      <c r="E201" s="385"/>
    </row>
    <row r="202" spans="1:5" x14ac:dyDescent="0.25">
      <c r="A202" s="257"/>
      <c r="B202" s="355">
        <v>21</v>
      </c>
      <c r="C202" s="347">
        <f>'Dia7'!$X$26</f>
        <v>0</v>
      </c>
      <c r="D202" s="344">
        <f>'Dia7'!$C$26+'Dia7'!$D$26+'Dia7'!$E$26+'Dia7'!$F$26+'Dia7'!$G$26+'Dia7'!$H$26+'Dia7'!$I$26+'Dia7'!$J$26</f>
        <v>0</v>
      </c>
      <c r="E202" s="385"/>
    </row>
    <row r="203" spans="1:5" x14ac:dyDescent="0.25">
      <c r="A203" s="257"/>
      <c r="B203" s="356">
        <v>22</v>
      </c>
      <c r="C203" s="347">
        <f>'Dia7'!$X$27</f>
        <v>0</v>
      </c>
      <c r="D203" s="344">
        <f>'Dia7'!$C$27+'Dia7'!$D$27+'Dia7'!$E$27+'Dia7'!$F$27+'Dia7'!$G$27+'Dia7'!$H$27+'Dia7'!$I$27+'Dia7'!$J$27</f>
        <v>0</v>
      </c>
      <c r="E203" s="385"/>
    </row>
    <row r="204" spans="1:5" x14ac:dyDescent="0.25">
      <c r="A204" s="257"/>
      <c r="B204" s="355">
        <v>23</v>
      </c>
      <c r="C204" s="377">
        <f>'Dia7'!$X$28</f>
        <v>0</v>
      </c>
      <c r="D204" s="353">
        <f>'Dia7'!$C$28+'Dia7'!$D$28+'Dia7'!$E$28+'Dia7'!$F$28+'Dia7'!$G$28+'Dia7'!$H$28+'Dia7'!$I$28+'Dia7'!$J$28</f>
        <v>0</v>
      </c>
      <c r="E204" s="385"/>
    </row>
    <row r="205" spans="1:5" x14ac:dyDescent="0.25">
      <c r="A205" s="257"/>
      <c r="B205" s="356">
        <v>24</v>
      </c>
      <c r="C205" s="377">
        <f>'Dia7'!$X$29</f>
        <v>0</v>
      </c>
      <c r="D205" s="353">
        <f>'Dia7'!$C$29+'Dia7'!$D$29+'Dia7'!$E$29+'Dia7'!$F$29+'Dia7'!$G$29+'Dia7'!$H$29+'Dia7'!$I$29+'Dia7'!$J$29</f>
        <v>0</v>
      </c>
      <c r="E205" s="385"/>
    </row>
    <row r="206" spans="1:5" x14ac:dyDescent="0.25">
      <c r="A206" s="257"/>
      <c r="B206" s="355">
        <v>25</v>
      </c>
      <c r="C206" s="377">
        <f>'Dia7'!$X$30</f>
        <v>0</v>
      </c>
      <c r="D206" s="353">
        <f>'Dia7'!$C$30+'Dia7'!$D$30+'Dia7'!$E$30+'Dia7'!$F$30+'Dia7'!$G$30+'Dia7'!$H$30+'Dia7'!$I$30+'Dia7'!$J$30</f>
        <v>0</v>
      </c>
      <c r="E206" s="385"/>
    </row>
    <row r="207" spans="1:5" x14ac:dyDescent="0.25">
      <c r="A207" s="257"/>
      <c r="B207" s="356">
        <v>26</v>
      </c>
      <c r="C207" s="377">
        <f>'Dia7'!$X$31</f>
        <v>0</v>
      </c>
      <c r="D207" s="353">
        <f>'Dia7'!$C$31+'Dia7'!$D$31+'Dia7'!$E$31+'Dia7'!$F$31+'Dia7'!$G$31+'Dia7'!$H$31+'Dia7'!$I$31+'Dia7'!$J$31</f>
        <v>0</v>
      </c>
      <c r="E207" s="385"/>
    </row>
    <row r="208" spans="1:5" x14ac:dyDescent="0.25">
      <c r="A208" s="257"/>
      <c r="B208" s="355">
        <v>27</v>
      </c>
      <c r="C208" s="377">
        <f>'Dia7'!$X$32</f>
        <v>0</v>
      </c>
      <c r="D208" s="353">
        <f>'Dia7'!$C$32+'Dia7'!$D$32+'Dia7'!$E$32+'Dia7'!$F$32+'Dia7'!$G$32+'Dia7'!$H$32+'Dia7'!$I$32+'Dia7'!$J$32</f>
        <v>0</v>
      </c>
      <c r="E208" s="385"/>
    </row>
    <row r="209" spans="1:5" x14ac:dyDescent="0.25">
      <c r="A209" s="257"/>
      <c r="B209" s="356">
        <v>28</v>
      </c>
      <c r="C209" s="377">
        <f>'Dia7'!$X$33</f>
        <v>0</v>
      </c>
      <c r="D209" s="353">
        <f>'Dia7'!$C$33+'Dia7'!$D$33+'Dia7'!$E$33+'Dia7'!$F$33+'Dia7'!$G$33+'Dia7'!$H$33+'Dia7'!$I$33+'Dia7'!$J$33</f>
        <v>0</v>
      </c>
      <c r="E209" s="385"/>
    </row>
    <row r="210" spans="1:5" x14ac:dyDescent="0.25">
      <c r="A210" s="257"/>
      <c r="B210" s="355">
        <v>29</v>
      </c>
      <c r="C210" s="377">
        <f>'Dia7'!$X$34</f>
        <v>0</v>
      </c>
      <c r="D210" s="353">
        <f>'Dia7'!$C$34+'Dia7'!$D$34+'Dia7'!$E$34+'Dia7'!$F$34+'Dia7'!$G$34+'Dia7'!$H$34+'Dia7'!$I$34+'Dia7'!$J$34</f>
        <v>0</v>
      </c>
      <c r="E210" s="385"/>
    </row>
    <row r="211" spans="1:5" ht="15.75" thickBot="1" x14ac:dyDescent="0.3">
      <c r="A211" s="360"/>
      <c r="B211" s="362">
        <v>30</v>
      </c>
      <c r="C211" s="378">
        <f>'Dia7'!$X$35</f>
        <v>0</v>
      </c>
      <c r="D211" s="345">
        <f>'Dia7'!$C$35+'Dia7'!$D$35+'Dia7'!$E$35+'Dia7'!$F$35+'Dia7'!$G$35+'Dia7'!$H$35+'Dia7'!$I$35+'Dia7'!$J$35</f>
        <v>0</v>
      </c>
      <c r="E211" s="385"/>
    </row>
    <row r="212" spans="1:5" x14ac:dyDescent="0.25">
      <c r="A212" s="339" t="str">
        <f>'Dia8'!$B$1</f>
        <v>Gener</v>
      </c>
      <c r="B212" s="357">
        <v>1</v>
      </c>
      <c r="C212" s="346">
        <f>'Dia8'!$X$6</f>
        <v>0</v>
      </c>
      <c r="D212" s="341">
        <f>'Dia8'!$C$6+'Dia8'!$D$6+'Dia8'!$E$6+'Dia8'!$F$6+'Dia8'!$G$6+'Dia8'!$H$6+'Dia8'!$I$6+'Dia8'!$J$6</f>
        <v>0</v>
      </c>
      <c r="E212" s="385"/>
    </row>
    <row r="213" spans="1:5" x14ac:dyDescent="0.25">
      <c r="A213" s="342">
        <f>'Dia8'!$B$2</f>
        <v>8</v>
      </c>
      <c r="B213" s="356">
        <v>2</v>
      </c>
      <c r="C213" s="347">
        <f>'Dia8'!$X$7</f>
        <v>0</v>
      </c>
      <c r="D213" s="344">
        <f>'Dia8'!$C$7+'Dia8'!$D$7+'Dia8'!$E$7+'Dia8'!$F$7+'Dia8'!$G$7+'Dia8'!$H$7+'Dia8'!$I$7+'Dia8'!$J$7</f>
        <v>0</v>
      </c>
      <c r="E213" s="385"/>
    </row>
    <row r="214" spans="1:5" x14ac:dyDescent="0.25">
      <c r="A214" s="257"/>
      <c r="B214" s="355">
        <v>3</v>
      </c>
      <c r="C214" s="347">
        <f>'Dia8'!$X$8</f>
        <v>0</v>
      </c>
      <c r="D214" s="344">
        <f>'Dia8'!$C$8+'Dia8'!$D$8+'Dia8'!$E$8+'Dia8'!$F$8+'Dia8'!$G$8+'Dia8'!$H$8+'Dia8'!$I$8+'Dia8'!$J$8</f>
        <v>0</v>
      </c>
      <c r="E214" s="385"/>
    </row>
    <row r="215" spans="1:5" x14ac:dyDescent="0.25">
      <c r="A215" s="257"/>
      <c r="B215" s="356">
        <v>4</v>
      </c>
      <c r="C215" s="347">
        <f>'Dia8'!$X$9</f>
        <v>0</v>
      </c>
      <c r="D215" s="344">
        <f>'Dia8'!$C$9+'Dia8'!$D$9+'Dia8'!$E$9+'Dia8'!$F$9+'Dia8'!$G$9+'Dia8'!$H$9+'Dia8'!$I$9+'Dia8'!$J$9</f>
        <v>0</v>
      </c>
      <c r="E215" s="385"/>
    </row>
    <row r="216" spans="1:5" x14ac:dyDescent="0.25">
      <c r="A216" s="257"/>
      <c r="B216" s="355">
        <v>5</v>
      </c>
      <c r="C216" s="347">
        <f>'Dia8'!$X$10</f>
        <v>0</v>
      </c>
      <c r="D216" s="344">
        <f>'Dia8'!$C$10+'Dia8'!$D$10+'Dia8'!$E$10+'Dia8'!$F$10+'Dia8'!$G$10+'Dia8'!$H$10+'Dia8'!$I$10+'Dia8'!$J$10</f>
        <v>0</v>
      </c>
      <c r="E216" s="385"/>
    </row>
    <row r="217" spans="1:5" x14ac:dyDescent="0.25">
      <c r="A217" s="257"/>
      <c r="B217" s="356">
        <v>6</v>
      </c>
      <c r="C217" s="347">
        <f>'Dia8'!$X$11</f>
        <v>0</v>
      </c>
      <c r="D217" s="344">
        <f>'Dia8'!$C$11+'Dia8'!$D$11+'Dia8'!$E$11+'Dia8'!$F$11+'Dia8'!$G$11+'Dia8'!$H$11+'Dia8'!$I$11+'Dia8'!$J$11</f>
        <v>0</v>
      </c>
      <c r="E217" s="385"/>
    </row>
    <row r="218" spans="1:5" x14ac:dyDescent="0.25">
      <c r="A218" s="257"/>
      <c r="B218" s="355">
        <v>7</v>
      </c>
      <c r="C218" s="347">
        <f>'Dia8'!$X$12</f>
        <v>0</v>
      </c>
      <c r="D218" s="344">
        <f>'Dia8'!$C$12+'Dia8'!$D$12+'Dia8'!$E$12+'Dia8'!$F$12+'Dia8'!$G$12+'Dia8'!$H$12+'Dia8'!$I$12+'Dia8'!$J$12</f>
        <v>0</v>
      </c>
      <c r="E218" s="385"/>
    </row>
    <row r="219" spans="1:5" x14ac:dyDescent="0.25">
      <c r="A219" s="257"/>
      <c r="B219" s="356">
        <v>8</v>
      </c>
      <c r="C219" s="347">
        <f>'Dia8'!$X$13</f>
        <v>0</v>
      </c>
      <c r="D219" s="344">
        <f>'Dia8'!$C$13+'Dia8'!$D$13+'Dia8'!$E$13+'Dia8'!$F$13+'Dia8'!$G$13+'Dia8'!$H$13+'Dia8'!$I$13+'Dia8'!$J$13</f>
        <v>0</v>
      </c>
      <c r="E219" s="385"/>
    </row>
    <row r="220" spans="1:5" x14ac:dyDescent="0.25">
      <c r="A220" s="257"/>
      <c r="B220" s="355">
        <v>9</v>
      </c>
      <c r="C220" s="347">
        <f>'Dia8'!$X$14</f>
        <v>0</v>
      </c>
      <c r="D220" s="344">
        <f>'Dia8'!$C$14+'Dia8'!$D$14+'Dia8'!$E$14+'Dia8'!$F$14+'Dia8'!$G$14+'Dia8'!$H$14+'Dia8'!$I$14+'Dia8'!$J$14</f>
        <v>0</v>
      </c>
      <c r="E220" s="385"/>
    </row>
    <row r="221" spans="1:5" x14ac:dyDescent="0.25">
      <c r="A221" s="257"/>
      <c r="B221" s="356">
        <v>10</v>
      </c>
      <c r="C221" s="347">
        <f>'Dia8'!$X$15</f>
        <v>0</v>
      </c>
      <c r="D221" s="344">
        <f>'Dia8'!$C$15+'Dia8'!$D$15+'Dia8'!$E$15+'Dia8'!$F$15+'Dia8'!$G$15+'Dia8'!$H$15+'Dia8'!$I$15+'Dia8'!$J$15</f>
        <v>0</v>
      </c>
      <c r="E221" s="385"/>
    </row>
    <row r="222" spans="1:5" x14ac:dyDescent="0.25">
      <c r="A222" s="257"/>
      <c r="B222" s="355">
        <v>11</v>
      </c>
      <c r="C222" s="347">
        <f>'Dia8'!$X$16</f>
        <v>0</v>
      </c>
      <c r="D222" s="344">
        <f>'Dia8'!$C$16+'Dia8'!$D$16+'Dia8'!$E$16+'Dia8'!$F$16+'Dia8'!$G$16+'Dia8'!$H$16+'Dia8'!$I$16+'Dia8'!$J$16</f>
        <v>0</v>
      </c>
      <c r="E222" s="385"/>
    </row>
    <row r="223" spans="1:5" x14ac:dyDescent="0.25">
      <c r="A223" s="257"/>
      <c r="B223" s="356">
        <v>12</v>
      </c>
      <c r="C223" s="347">
        <f>'Dia8'!$X$17</f>
        <v>0</v>
      </c>
      <c r="D223" s="344">
        <f>'Dia8'!$C$17+'Dia8'!$D$17+'Dia8'!$E$17+'Dia8'!$F$17+'Dia8'!$G$17+'Dia8'!$H$17+'Dia8'!$I$17+'Dia8'!$J$17</f>
        <v>0</v>
      </c>
      <c r="E223" s="385"/>
    </row>
    <row r="224" spans="1:5" x14ac:dyDescent="0.25">
      <c r="A224" s="257"/>
      <c r="B224" s="355">
        <v>13</v>
      </c>
      <c r="C224" s="347">
        <f>'Dia8'!$X$18</f>
        <v>0</v>
      </c>
      <c r="D224" s="344">
        <f>'Dia8'!$C$18+'Dia8'!$D$18+'Dia8'!$E$18+'Dia8'!$F$18+'Dia8'!$G$18+'Dia8'!$H$18+'Dia8'!$I$18+'Dia8'!$J$18</f>
        <v>0</v>
      </c>
      <c r="E224" s="385"/>
    </row>
    <row r="225" spans="1:5" x14ac:dyDescent="0.25">
      <c r="A225" s="257"/>
      <c r="B225" s="356">
        <v>14</v>
      </c>
      <c r="C225" s="347">
        <f>'Dia8'!$X$19</f>
        <v>0</v>
      </c>
      <c r="D225" s="344">
        <f>'Dia8'!$C$19+'Dia8'!$D$19+'Dia8'!$E$19+'Dia8'!$F$19+'Dia8'!$G$19+'Dia8'!$H$19+'Dia8'!$I$19+'Dia8'!$J$19</f>
        <v>0</v>
      </c>
      <c r="E225" s="385"/>
    </row>
    <row r="226" spans="1:5" x14ac:dyDescent="0.25">
      <c r="A226" s="257"/>
      <c r="B226" s="355">
        <v>15</v>
      </c>
      <c r="C226" s="347">
        <f>'Dia8'!$X$20</f>
        <v>0</v>
      </c>
      <c r="D226" s="344">
        <f>'Dia8'!$C$20+'Dia8'!$D$20+'Dia8'!$E$20+'Dia8'!$F$20+'Dia8'!$G$20+'Dia8'!$H$20+'Dia8'!$I$20+'Dia8'!$J$20</f>
        <v>0</v>
      </c>
      <c r="E226" s="385"/>
    </row>
    <row r="227" spans="1:5" x14ac:dyDescent="0.25">
      <c r="A227" s="257"/>
      <c r="B227" s="356">
        <v>16</v>
      </c>
      <c r="C227" s="347">
        <f>'Dia8'!$X$21</f>
        <v>0</v>
      </c>
      <c r="D227" s="344">
        <f>'Dia8'!$C$21+'Dia8'!$D$21+'Dia8'!$E$21+'Dia8'!$F$21+'Dia8'!$G$21+'Dia8'!$H$21+'Dia8'!$I$21+'Dia8'!$J$21</f>
        <v>0</v>
      </c>
      <c r="E227" s="385"/>
    </row>
    <row r="228" spans="1:5" x14ac:dyDescent="0.25">
      <c r="A228" s="257"/>
      <c r="B228" s="355">
        <v>17</v>
      </c>
      <c r="C228" s="347">
        <f>'Dia8'!$X$22</f>
        <v>0</v>
      </c>
      <c r="D228" s="344">
        <f>'Dia8'!$C$22+'Dia8'!$D$22+'Dia8'!$E$22+'Dia8'!$F$22+'Dia8'!$G$22+'Dia8'!$H$22+'Dia8'!$I$22+'Dia8'!$J$22</f>
        <v>0</v>
      </c>
      <c r="E228" s="385"/>
    </row>
    <row r="229" spans="1:5" x14ac:dyDescent="0.25">
      <c r="A229" s="257"/>
      <c r="B229" s="356">
        <v>18</v>
      </c>
      <c r="C229" s="347">
        <f>'Dia8'!$X$23</f>
        <v>0</v>
      </c>
      <c r="D229" s="344">
        <f>'Dia8'!$C$23+'Dia8'!$D$23+'Dia8'!$E$23+'Dia8'!$F$23+'Dia8'!$G$23+'Dia8'!$H$23+'Dia8'!$I$23+'Dia8'!$J$23</f>
        <v>0</v>
      </c>
      <c r="E229" s="385"/>
    </row>
    <row r="230" spans="1:5" x14ac:dyDescent="0.25">
      <c r="A230" s="257"/>
      <c r="B230" s="355">
        <v>19</v>
      </c>
      <c r="C230" s="347">
        <f>'Dia8'!$X$24</f>
        <v>0</v>
      </c>
      <c r="D230" s="344">
        <f>'Dia8'!$C$24+'Dia8'!$D$24+'Dia8'!$E$24+'Dia8'!$F$24+'Dia8'!$G$24+'Dia8'!$H$24+'Dia8'!$I$24+'Dia8'!$J$24</f>
        <v>0</v>
      </c>
      <c r="E230" s="385"/>
    </row>
    <row r="231" spans="1:5" x14ac:dyDescent="0.25">
      <c r="A231" s="257"/>
      <c r="B231" s="356">
        <v>20</v>
      </c>
      <c r="C231" s="347">
        <f>'Dia8'!$X$25</f>
        <v>0</v>
      </c>
      <c r="D231" s="344">
        <f>'Dia8'!$C$25+'Dia8'!$D$25+'Dia8'!$E$25+'Dia8'!$F$25+'Dia8'!$G$25+'Dia8'!$H$25+'Dia8'!$I$25+'Dia8'!$J$25</f>
        <v>0</v>
      </c>
      <c r="E231" s="385"/>
    </row>
    <row r="232" spans="1:5" x14ac:dyDescent="0.25">
      <c r="A232" s="257"/>
      <c r="B232" s="355">
        <v>21</v>
      </c>
      <c r="C232" s="347">
        <f>'Dia8'!$X$26</f>
        <v>0</v>
      </c>
      <c r="D232" s="344">
        <f>'Dia8'!$C$26+'Dia8'!$D$26+'Dia8'!$E$26+'Dia8'!$F$26+'Dia8'!$G$26+'Dia8'!$H$26+'Dia8'!$I$26+'Dia8'!$J$26</f>
        <v>0</v>
      </c>
      <c r="E232" s="385"/>
    </row>
    <row r="233" spans="1:5" x14ac:dyDescent="0.25">
      <c r="A233" s="257"/>
      <c r="B233" s="356">
        <v>22</v>
      </c>
      <c r="C233" s="347">
        <f>'Dia8'!$X$27</f>
        <v>0</v>
      </c>
      <c r="D233" s="344">
        <f>'Dia8'!$C$27+'Dia8'!$D$27+'Dia8'!$E$27+'Dia8'!$F$27+'Dia8'!$G$27+'Dia8'!$H$27+'Dia8'!$I$27+'Dia8'!$J$27</f>
        <v>0</v>
      </c>
      <c r="E233" s="385"/>
    </row>
    <row r="234" spans="1:5" x14ac:dyDescent="0.25">
      <c r="A234" s="257"/>
      <c r="B234" s="355">
        <v>23</v>
      </c>
      <c r="C234" s="377">
        <f>'Dia8'!$X$28</f>
        <v>0</v>
      </c>
      <c r="D234" s="353">
        <f>'Dia8'!$C$28+'Dia8'!$D$28+'Dia8'!$E$28+'Dia8'!$F$28+'Dia8'!$G$28+'Dia8'!$H$28+'Dia8'!$I$28+'Dia8'!$J$28</f>
        <v>0</v>
      </c>
      <c r="E234" s="385"/>
    </row>
    <row r="235" spans="1:5" x14ac:dyDescent="0.25">
      <c r="A235" s="257"/>
      <c r="B235" s="356">
        <v>24</v>
      </c>
      <c r="C235" s="377">
        <f>'Dia8'!$X$29</f>
        <v>0</v>
      </c>
      <c r="D235" s="353">
        <f>'Dia8'!$C$29+'Dia8'!$D$29+'Dia8'!$E$29+'Dia8'!$F$29+'Dia8'!$G$29+'Dia8'!$H$29+'Dia8'!$I$29+'Dia8'!$J$29</f>
        <v>0</v>
      </c>
      <c r="E235" s="385"/>
    </row>
    <row r="236" spans="1:5" x14ac:dyDescent="0.25">
      <c r="A236" s="257"/>
      <c r="B236" s="355">
        <v>25</v>
      </c>
      <c r="C236" s="377">
        <f>'Dia8'!$X$30</f>
        <v>0</v>
      </c>
      <c r="D236" s="353">
        <f>'Dia8'!$C$30+'Dia8'!$D$30+'Dia8'!$E$30+'Dia8'!$F$30+'Dia8'!$G$30+'Dia8'!$H$30+'Dia8'!$I$30+'Dia8'!$J$30</f>
        <v>0</v>
      </c>
      <c r="E236" s="385"/>
    </row>
    <row r="237" spans="1:5" x14ac:dyDescent="0.25">
      <c r="A237" s="257"/>
      <c r="B237" s="356">
        <v>26</v>
      </c>
      <c r="C237" s="377">
        <f>'Dia8'!$X$31</f>
        <v>0</v>
      </c>
      <c r="D237" s="353">
        <f>'Dia8'!$C$31+'Dia8'!$D$31+'Dia8'!$E$31+'Dia8'!$F$31+'Dia8'!$G$31+'Dia8'!$H$31+'Dia8'!$I$31+'Dia8'!$J$31</f>
        <v>0</v>
      </c>
      <c r="E237" s="385"/>
    </row>
    <row r="238" spans="1:5" x14ac:dyDescent="0.25">
      <c r="A238" s="257"/>
      <c r="B238" s="355">
        <v>27</v>
      </c>
      <c r="C238" s="377">
        <f>'Dia8'!$X$32</f>
        <v>0</v>
      </c>
      <c r="D238" s="353">
        <f>'Dia8'!$C$32+'Dia8'!$D$32+'Dia8'!$E$32+'Dia8'!$F$32+'Dia8'!$G$32+'Dia8'!$H$32+'Dia8'!$I$32+'Dia8'!$J$32</f>
        <v>0</v>
      </c>
      <c r="E238" s="385"/>
    </row>
    <row r="239" spans="1:5" x14ac:dyDescent="0.25">
      <c r="A239" s="257"/>
      <c r="B239" s="356">
        <v>28</v>
      </c>
      <c r="C239" s="377">
        <f>'Dia8'!$X$33</f>
        <v>0</v>
      </c>
      <c r="D239" s="353">
        <f>'Dia8'!$C$33+'Dia8'!$D$33+'Dia8'!$E$33+'Dia8'!$F$33+'Dia8'!$G$33+'Dia8'!$H$33+'Dia8'!$I$33+'Dia8'!$J$33</f>
        <v>0</v>
      </c>
      <c r="E239" s="385"/>
    </row>
    <row r="240" spans="1:5" x14ac:dyDescent="0.25">
      <c r="A240" s="257"/>
      <c r="B240" s="355">
        <v>29</v>
      </c>
      <c r="C240" s="377">
        <f>'Dia8'!$X$34</f>
        <v>0</v>
      </c>
      <c r="D240" s="353">
        <f>'Dia8'!$C$34+'Dia8'!$D$34+'Dia8'!$E$34+'Dia8'!$F$34+'Dia8'!$G$34+'Dia8'!$H$34+'Dia8'!$I$34+'Dia8'!$J$34</f>
        <v>0</v>
      </c>
      <c r="E240" s="385"/>
    </row>
    <row r="241" spans="1:5" ht="15.75" thickBot="1" x14ac:dyDescent="0.3">
      <c r="A241" s="360"/>
      <c r="B241" s="362">
        <v>30</v>
      </c>
      <c r="C241" s="378">
        <f>'Dia8'!$X$35</f>
        <v>0</v>
      </c>
      <c r="D241" s="345">
        <f>'Dia8'!$C$35+'Dia8'!$D$35+'Dia8'!$E$35+'Dia8'!$F$35+'Dia8'!$G$35+'Dia8'!$H$35+'Dia8'!$I$35+'Dia8'!$J$35</f>
        <v>0</v>
      </c>
      <c r="E241" s="385"/>
    </row>
    <row r="242" spans="1:5" x14ac:dyDescent="0.25">
      <c r="A242" s="339" t="str">
        <f>'Dia9'!$B$1</f>
        <v>Gener</v>
      </c>
      <c r="B242" s="357">
        <v>1</v>
      </c>
      <c r="C242" s="346">
        <f>'Dia9'!$X$6</f>
        <v>0</v>
      </c>
      <c r="D242" s="341">
        <f>'Dia9'!$C$6+'Dia9'!$D$6+'Dia9'!$E$6+'Dia9'!$F$6+'Dia9'!$G$6+'Dia9'!$H$6+'Dia9'!$I$6+'Dia9'!$J$6</f>
        <v>0</v>
      </c>
      <c r="E242" s="385"/>
    </row>
    <row r="243" spans="1:5" x14ac:dyDescent="0.25">
      <c r="A243" s="342">
        <f>'Dia9'!$B$2</f>
        <v>9</v>
      </c>
      <c r="B243" s="356">
        <v>2</v>
      </c>
      <c r="C243" s="347">
        <f>'Dia9'!$X$7</f>
        <v>0</v>
      </c>
      <c r="D243" s="344">
        <f>'Dia9'!$C$7+'Dia9'!$D$7+'Dia9'!$E$7+'Dia9'!$F$7+'Dia9'!$G$7+'Dia9'!$H$7+'Dia9'!$I$7+'Dia9'!$J$7</f>
        <v>0</v>
      </c>
      <c r="E243" s="385"/>
    </row>
    <row r="244" spans="1:5" x14ac:dyDescent="0.25">
      <c r="A244" s="257"/>
      <c r="B244" s="355">
        <v>3</v>
      </c>
      <c r="C244" s="347">
        <f>'Dia9'!$X$8</f>
        <v>0</v>
      </c>
      <c r="D244" s="344">
        <f>'Dia9'!$C$8+'Dia9'!$D$8+'Dia9'!$E$8+'Dia9'!$F$8+'Dia9'!$G$8+'Dia9'!$H$8+'Dia9'!$I$8+'Dia9'!$J$8</f>
        <v>0</v>
      </c>
      <c r="E244" s="385"/>
    </row>
    <row r="245" spans="1:5" x14ac:dyDescent="0.25">
      <c r="A245" s="257"/>
      <c r="B245" s="356">
        <v>4</v>
      </c>
      <c r="C245" s="347">
        <f>'Dia9'!$X$9</f>
        <v>0</v>
      </c>
      <c r="D245" s="344">
        <f>'Dia9'!$C$9+'Dia9'!$D$9+'Dia9'!$E$9+'Dia9'!$F$9+'Dia9'!$G$9+'Dia9'!$H$9+'Dia9'!$I$9+'Dia9'!$J$9</f>
        <v>0</v>
      </c>
      <c r="E245" s="385"/>
    </row>
    <row r="246" spans="1:5" x14ac:dyDescent="0.25">
      <c r="A246" s="257"/>
      <c r="B246" s="355">
        <v>5</v>
      </c>
      <c r="C246" s="347">
        <f>'Dia9'!$X$10</f>
        <v>0</v>
      </c>
      <c r="D246" s="344">
        <f>'Dia9'!$C$10+'Dia9'!$D$10+'Dia9'!$E$10+'Dia9'!$F$10+'Dia9'!$G$10+'Dia9'!$H$10+'Dia9'!$I$10+'Dia9'!$J$10</f>
        <v>0</v>
      </c>
      <c r="E246" s="385"/>
    </row>
    <row r="247" spans="1:5" x14ac:dyDescent="0.25">
      <c r="A247" s="257"/>
      <c r="B247" s="356">
        <v>6</v>
      </c>
      <c r="C247" s="347">
        <f>'Dia9'!$X$11</f>
        <v>0</v>
      </c>
      <c r="D247" s="344">
        <f>'Dia9'!$C$11+'Dia9'!$D$11+'Dia9'!$E$11+'Dia9'!$F$11+'Dia9'!$G$11+'Dia9'!$H$11+'Dia9'!$I$11+'Dia9'!$J$11</f>
        <v>0</v>
      </c>
      <c r="E247" s="385"/>
    </row>
    <row r="248" spans="1:5" x14ac:dyDescent="0.25">
      <c r="A248" s="257"/>
      <c r="B248" s="355">
        <v>7</v>
      </c>
      <c r="C248" s="347">
        <f>'Dia9'!$X$12</f>
        <v>0</v>
      </c>
      <c r="D248" s="344">
        <f>'Dia9'!$C$12+'Dia9'!$D$12+'Dia9'!$E$12+'Dia9'!$F$12+'Dia9'!$G$12+'Dia9'!$H$12+'Dia9'!$I$12+'Dia9'!$J$12</f>
        <v>0</v>
      </c>
      <c r="E248" s="385"/>
    </row>
    <row r="249" spans="1:5" x14ac:dyDescent="0.25">
      <c r="A249" s="257"/>
      <c r="B249" s="356">
        <v>8</v>
      </c>
      <c r="C249" s="347">
        <f>'Dia9'!$X$13</f>
        <v>0</v>
      </c>
      <c r="D249" s="344">
        <f>'Dia9'!$C$13+'Dia9'!$D$13+'Dia9'!$E$13+'Dia9'!$F$13+'Dia9'!$G$13+'Dia9'!$H$13+'Dia9'!$I$13+'Dia9'!$J$13</f>
        <v>0</v>
      </c>
      <c r="E249" s="385"/>
    </row>
    <row r="250" spans="1:5" x14ac:dyDescent="0.25">
      <c r="A250" s="257"/>
      <c r="B250" s="355">
        <v>9</v>
      </c>
      <c r="C250" s="347">
        <f>'Dia9'!$X$14</f>
        <v>0</v>
      </c>
      <c r="D250" s="344">
        <f>'Dia9'!$C$14+'Dia9'!$D$14+'Dia9'!$E$14+'Dia9'!$F$14+'Dia9'!$G$14+'Dia9'!$H$14+'Dia9'!$I$14+'Dia9'!$J$14</f>
        <v>0</v>
      </c>
      <c r="E250" s="385"/>
    </row>
    <row r="251" spans="1:5" x14ac:dyDescent="0.25">
      <c r="A251" s="257"/>
      <c r="B251" s="356">
        <v>10</v>
      </c>
      <c r="C251" s="347">
        <f>'Dia9'!$X$15</f>
        <v>0</v>
      </c>
      <c r="D251" s="344">
        <f>'Dia9'!$C$15+'Dia9'!$D$15+'Dia9'!$E$15+'Dia9'!$F$15+'Dia9'!$G$15+'Dia9'!$H$15+'Dia9'!$I$15+'Dia9'!$J$15</f>
        <v>0</v>
      </c>
      <c r="E251" s="385"/>
    </row>
    <row r="252" spans="1:5" x14ac:dyDescent="0.25">
      <c r="A252" s="257"/>
      <c r="B252" s="355">
        <v>11</v>
      </c>
      <c r="C252" s="347">
        <f>'Dia9'!$X$16</f>
        <v>0</v>
      </c>
      <c r="D252" s="344">
        <f>'Dia9'!$C$16+'Dia9'!$D$16+'Dia9'!$E$16+'Dia9'!$F$16+'Dia9'!$G$16+'Dia9'!$H$16+'Dia9'!$I$16+'Dia9'!$J$16</f>
        <v>0</v>
      </c>
      <c r="E252" s="385"/>
    </row>
    <row r="253" spans="1:5" x14ac:dyDescent="0.25">
      <c r="A253" s="257"/>
      <c r="B253" s="356">
        <v>12</v>
      </c>
      <c r="C253" s="347">
        <f>'Dia9'!$X$17</f>
        <v>0</v>
      </c>
      <c r="D253" s="344">
        <f>'Dia9'!$C$17+'Dia9'!$D$17+'Dia9'!$E$17+'Dia9'!$F$17+'Dia9'!$G$17+'Dia9'!$H$17+'Dia9'!$I$17+'Dia9'!$J$17</f>
        <v>0</v>
      </c>
      <c r="E253" s="385"/>
    </row>
    <row r="254" spans="1:5" x14ac:dyDescent="0.25">
      <c r="A254" s="257"/>
      <c r="B254" s="355">
        <v>13</v>
      </c>
      <c r="C254" s="347">
        <f>'Dia9'!$X$18</f>
        <v>0</v>
      </c>
      <c r="D254" s="344">
        <f>'Dia9'!$C$18+'Dia9'!$D$18+'Dia9'!$E$18+'Dia9'!$F$18+'Dia9'!$G$18+'Dia9'!$H$18+'Dia9'!$I$18+'Dia9'!$J$18</f>
        <v>0</v>
      </c>
      <c r="E254" s="385"/>
    </row>
    <row r="255" spans="1:5" x14ac:dyDescent="0.25">
      <c r="A255" s="257"/>
      <c r="B255" s="356">
        <v>14</v>
      </c>
      <c r="C255" s="347">
        <f>'Dia9'!$X$19</f>
        <v>0</v>
      </c>
      <c r="D255" s="344">
        <f>'Dia9'!$C$19+'Dia9'!$D$19+'Dia9'!$E$19+'Dia9'!$F$19+'Dia9'!$G$19+'Dia9'!$H$19+'Dia9'!$I$19+'Dia9'!$J$19</f>
        <v>0</v>
      </c>
      <c r="E255" s="385"/>
    </row>
    <row r="256" spans="1:5" x14ac:dyDescent="0.25">
      <c r="A256" s="257"/>
      <c r="B256" s="355">
        <v>15</v>
      </c>
      <c r="C256" s="347">
        <f>'Dia9'!$X$20</f>
        <v>0</v>
      </c>
      <c r="D256" s="344">
        <f>'Dia9'!$C$20+'Dia9'!$D$20+'Dia9'!$E$20+'Dia9'!$F$20+'Dia9'!$G$20+'Dia9'!$H$20+'Dia9'!$I$20+'Dia9'!$J$20</f>
        <v>0</v>
      </c>
      <c r="E256" s="385"/>
    </row>
    <row r="257" spans="1:5" x14ac:dyDescent="0.25">
      <c r="A257" s="257"/>
      <c r="B257" s="356">
        <v>16</v>
      </c>
      <c r="C257" s="347">
        <f>'Dia9'!$X$21</f>
        <v>0</v>
      </c>
      <c r="D257" s="344">
        <f>'Dia9'!$C$21+'Dia9'!$D$21+'Dia9'!$E$21+'Dia9'!$F$21+'Dia9'!$G$21+'Dia9'!$H$21+'Dia9'!$I$21+'Dia9'!$J$21</f>
        <v>0</v>
      </c>
      <c r="E257" s="385"/>
    </row>
    <row r="258" spans="1:5" x14ac:dyDescent="0.25">
      <c r="A258" s="257"/>
      <c r="B258" s="355">
        <v>17</v>
      </c>
      <c r="C258" s="347">
        <f>'Dia9'!$X$22</f>
        <v>0</v>
      </c>
      <c r="D258" s="344">
        <f>'Dia9'!$C$22+'Dia9'!$D$22+'Dia9'!$E$22+'Dia9'!$F$22+'Dia9'!$G$22+'Dia9'!$H$22+'Dia9'!$I$22+'Dia9'!$J$22</f>
        <v>0</v>
      </c>
      <c r="E258" s="385"/>
    </row>
    <row r="259" spans="1:5" x14ac:dyDescent="0.25">
      <c r="A259" s="257"/>
      <c r="B259" s="356">
        <v>18</v>
      </c>
      <c r="C259" s="347">
        <f>'Dia9'!$X$23</f>
        <v>0</v>
      </c>
      <c r="D259" s="344">
        <f>'Dia9'!$C$23+'Dia9'!$D$23+'Dia9'!$E$23+'Dia9'!$F$23+'Dia9'!$G$23+'Dia9'!$H$23+'Dia9'!$I$23+'Dia9'!$J$23</f>
        <v>0</v>
      </c>
      <c r="E259" s="385"/>
    </row>
    <row r="260" spans="1:5" x14ac:dyDescent="0.25">
      <c r="A260" s="257"/>
      <c r="B260" s="355">
        <v>19</v>
      </c>
      <c r="C260" s="347">
        <f>'Dia9'!$X$24</f>
        <v>0</v>
      </c>
      <c r="D260" s="344">
        <f>'Dia9'!$C$24+'Dia9'!$D$24+'Dia9'!$E$24+'Dia9'!$F$24+'Dia9'!$G$24+'Dia9'!$H$24+'Dia9'!$I$24+'Dia9'!$J$24</f>
        <v>0</v>
      </c>
      <c r="E260" s="385"/>
    </row>
    <row r="261" spans="1:5" x14ac:dyDescent="0.25">
      <c r="A261" s="257"/>
      <c r="B261" s="356">
        <v>20</v>
      </c>
      <c r="C261" s="347">
        <f>'Dia9'!$X$25</f>
        <v>0</v>
      </c>
      <c r="D261" s="344">
        <f>'Dia9'!$C$25+'Dia9'!$D$25+'Dia9'!$E$25+'Dia9'!$F$25+'Dia9'!$G$25+'Dia9'!$H$25+'Dia9'!$I$25+'Dia9'!$J$25</f>
        <v>0</v>
      </c>
      <c r="E261" s="385"/>
    </row>
    <row r="262" spans="1:5" x14ac:dyDescent="0.25">
      <c r="A262" s="257"/>
      <c r="B262" s="355">
        <v>21</v>
      </c>
      <c r="C262" s="347">
        <f>'Dia9'!$X$26</f>
        <v>0</v>
      </c>
      <c r="D262" s="344">
        <f>'Dia9'!$C$26+'Dia9'!$D$26+'Dia9'!$E$26+'Dia9'!$F$26+'Dia9'!$G$26+'Dia9'!$H$26+'Dia9'!$I$26+'Dia9'!$J$26</f>
        <v>0</v>
      </c>
      <c r="E262" s="385"/>
    </row>
    <row r="263" spans="1:5" x14ac:dyDescent="0.25">
      <c r="A263" s="257"/>
      <c r="B263" s="356">
        <v>22</v>
      </c>
      <c r="C263" s="347">
        <f>'Dia9'!$X$27</f>
        <v>0</v>
      </c>
      <c r="D263" s="344">
        <f>'Dia9'!$C$27+'Dia9'!$D$27+'Dia9'!$E$27+'Dia9'!$F$27+'Dia9'!$G$27+'Dia9'!$H$27+'Dia9'!$I$27+'Dia9'!$J$27</f>
        <v>0</v>
      </c>
      <c r="E263" s="385"/>
    </row>
    <row r="264" spans="1:5" x14ac:dyDescent="0.25">
      <c r="A264" s="257"/>
      <c r="B264" s="355">
        <v>23</v>
      </c>
      <c r="C264" s="377">
        <f>'Dia9'!$X$28</f>
        <v>0</v>
      </c>
      <c r="D264" s="353">
        <f>'Dia9'!$C$28+'Dia9'!$D$28+'Dia9'!$E$28+'Dia9'!$F$28+'Dia9'!$G$28+'Dia9'!$H$28+'Dia9'!$I$28+'Dia9'!$J$28</f>
        <v>0</v>
      </c>
      <c r="E264" s="385"/>
    </row>
    <row r="265" spans="1:5" x14ac:dyDescent="0.25">
      <c r="A265" s="257"/>
      <c r="B265" s="356">
        <v>24</v>
      </c>
      <c r="C265" s="377">
        <f>'Dia9'!$X$29</f>
        <v>0</v>
      </c>
      <c r="D265" s="353">
        <f>'Dia9'!$C$29+'Dia9'!$D$29+'Dia9'!$E$29+'Dia9'!$F$29+'Dia9'!$G$29+'Dia9'!$H$29+'Dia9'!$I$29+'Dia9'!$J$29</f>
        <v>0</v>
      </c>
      <c r="E265" s="385"/>
    </row>
    <row r="266" spans="1:5" x14ac:dyDescent="0.25">
      <c r="A266" s="257"/>
      <c r="B266" s="355">
        <v>25</v>
      </c>
      <c r="C266" s="377">
        <f>'Dia9'!$X$30</f>
        <v>0</v>
      </c>
      <c r="D266" s="353">
        <f>'Dia9'!$C$30+'Dia9'!$D$30+'Dia9'!$E$30+'Dia9'!$F$30+'Dia9'!$G$30+'Dia9'!$H$30+'Dia9'!$I$30+'Dia9'!$J$30</f>
        <v>0</v>
      </c>
      <c r="E266" s="385"/>
    </row>
    <row r="267" spans="1:5" x14ac:dyDescent="0.25">
      <c r="A267" s="257"/>
      <c r="B267" s="356">
        <v>26</v>
      </c>
      <c r="C267" s="377">
        <f>'Dia9'!$X$31</f>
        <v>0</v>
      </c>
      <c r="D267" s="353">
        <f>'Dia9'!$C$31+'Dia9'!$D$31+'Dia9'!$E$31+'Dia9'!$F$31+'Dia9'!$G$31+'Dia9'!$H$31+'Dia9'!$I$31+'Dia9'!$J$31</f>
        <v>0</v>
      </c>
      <c r="E267" s="385"/>
    </row>
    <row r="268" spans="1:5" x14ac:dyDescent="0.25">
      <c r="A268" s="257"/>
      <c r="B268" s="355">
        <v>27</v>
      </c>
      <c r="C268" s="377">
        <f>'Dia9'!$X$32</f>
        <v>0</v>
      </c>
      <c r="D268" s="353">
        <f>'Dia9'!$C$32+'Dia9'!$D$32+'Dia9'!$E$32+'Dia9'!$F$32+'Dia9'!$G$32+'Dia9'!$H$32+'Dia9'!$I$32+'Dia9'!$J$32</f>
        <v>0</v>
      </c>
      <c r="E268" s="385"/>
    </row>
    <row r="269" spans="1:5" x14ac:dyDescent="0.25">
      <c r="A269" s="257"/>
      <c r="B269" s="356">
        <v>28</v>
      </c>
      <c r="C269" s="377">
        <f>'Dia9'!$X$33</f>
        <v>0</v>
      </c>
      <c r="D269" s="353">
        <f>'Dia9'!$C$33+'Dia9'!$D$33+'Dia9'!$E$33+'Dia9'!$F$33+'Dia9'!$G$33+'Dia9'!$H$33+'Dia9'!$I$33+'Dia9'!$J$33</f>
        <v>0</v>
      </c>
      <c r="E269" s="385"/>
    </row>
    <row r="270" spans="1:5" x14ac:dyDescent="0.25">
      <c r="A270" s="257"/>
      <c r="B270" s="355">
        <v>29</v>
      </c>
      <c r="C270" s="377">
        <f>'Dia9'!$X$34</f>
        <v>0</v>
      </c>
      <c r="D270" s="353">
        <f>'Dia9'!$C$34+'Dia9'!$D$34+'Dia9'!$E$34+'Dia9'!$F$34+'Dia9'!$G$34+'Dia9'!$H$34+'Dia9'!$I$34+'Dia9'!$J$34</f>
        <v>0</v>
      </c>
      <c r="E270" s="385"/>
    </row>
    <row r="271" spans="1:5" ht="15.75" thickBot="1" x14ac:dyDescent="0.3">
      <c r="A271" s="360"/>
      <c r="B271" s="362">
        <v>30</v>
      </c>
      <c r="C271" s="378">
        <f>'Dia9'!$X$35</f>
        <v>0</v>
      </c>
      <c r="D271" s="345">
        <f>'Dia9'!$C$35+'Dia9'!$D$35+'Dia9'!$E$35+'Dia9'!$F$35+'Dia9'!$G$35+'Dia9'!$H$35+'Dia9'!$I$35+'Dia9'!$J$35</f>
        <v>0</v>
      </c>
      <c r="E271" s="385"/>
    </row>
    <row r="272" spans="1:5" x14ac:dyDescent="0.25">
      <c r="A272" s="339" t="str">
        <f>'Dia10'!$B$1</f>
        <v>Gener</v>
      </c>
      <c r="B272" s="357">
        <v>1</v>
      </c>
      <c r="C272" s="346">
        <f>'Dia10'!$X$6</f>
        <v>0</v>
      </c>
      <c r="D272" s="341">
        <f>'Dia10'!$C$6+'Dia10'!$D$6+'Dia10'!$E$6+'Dia10'!$F$6+'Dia10'!$G$6+'Dia10'!$H$6+'Dia10'!$I$6+'Dia10'!$J$6</f>
        <v>0</v>
      </c>
      <c r="E272" s="385"/>
    </row>
    <row r="273" spans="1:5" x14ac:dyDescent="0.25">
      <c r="A273" s="342">
        <f>'Dia10'!$B$2</f>
        <v>10</v>
      </c>
      <c r="B273" s="356">
        <v>2</v>
      </c>
      <c r="C273" s="347">
        <f>'Dia10'!$X$7</f>
        <v>0</v>
      </c>
      <c r="D273" s="344">
        <f>'Dia10'!$C$7+'Dia10'!$D$7+'Dia10'!$E$7+'Dia10'!$F$7+'Dia10'!$G$7+'Dia10'!$H$7+'Dia10'!$I$7+'Dia10'!$J$7</f>
        <v>0</v>
      </c>
      <c r="E273" s="385"/>
    </row>
    <row r="274" spans="1:5" x14ac:dyDescent="0.25">
      <c r="A274" s="257"/>
      <c r="B274" s="355">
        <v>3</v>
      </c>
      <c r="C274" s="347">
        <f>'Dia10'!$X$8</f>
        <v>0</v>
      </c>
      <c r="D274" s="344">
        <f>'Dia10'!$C$8+'Dia10'!$D$8+'Dia10'!$E$8+'Dia10'!$F$8+'Dia10'!$G$8+'Dia10'!$H$8+'Dia10'!$I$8+'Dia10'!$J$8</f>
        <v>0</v>
      </c>
      <c r="E274" s="385"/>
    </row>
    <row r="275" spans="1:5" x14ac:dyDescent="0.25">
      <c r="A275" s="257"/>
      <c r="B275" s="356">
        <v>4</v>
      </c>
      <c r="C275" s="347">
        <f>'Dia10'!$X$9</f>
        <v>0</v>
      </c>
      <c r="D275" s="344">
        <f>'Dia10'!$C$9+'Dia10'!$D$9+'Dia10'!$E$9+'Dia10'!$F$9+'Dia10'!$G$9+'Dia10'!$H$9+'Dia10'!$I$9+'Dia10'!$J$9</f>
        <v>0</v>
      </c>
      <c r="E275" s="385"/>
    </row>
    <row r="276" spans="1:5" x14ac:dyDescent="0.25">
      <c r="A276" s="257"/>
      <c r="B276" s="355">
        <v>5</v>
      </c>
      <c r="C276" s="347">
        <f>'Dia10'!$X$10</f>
        <v>0</v>
      </c>
      <c r="D276" s="344">
        <f>'Dia10'!$C$10+'Dia10'!$D$10+'Dia10'!$E$10+'Dia10'!$F$10+'Dia10'!$G$10+'Dia10'!$H$10+'Dia10'!$I$10+'Dia10'!$J$10</f>
        <v>0</v>
      </c>
      <c r="E276" s="385"/>
    </row>
    <row r="277" spans="1:5" x14ac:dyDescent="0.25">
      <c r="A277" s="257"/>
      <c r="B277" s="356">
        <v>6</v>
      </c>
      <c r="C277" s="347">
        <f>'Dia10'!$X$11</f>
        <v>0</v>
      </c>
      <c r="D277" s="344">
        <f>'Dia10'!$C$11+'Dia10'!$D$11+'Dia10'!$E$11+'Dia10'!$F$11+'Dia10'!$G$11+'Dia10'!$H$11+'Dia10'!$I$11+'Dia10'!$J$11</f>
        <v>0</v>
      </c>
      <c r="E277" s="385"/>
    </row>
    <row r="278" spans="1:5" x14ac:dyDescent="0.25">
      <c r="A278" s="257"/>
      <c r="B278" s="355">
        <v>7</v>
      </c>
      <c r="C278" s="347">
        <f>'Dia10'!$X$12</f>
        <v>0</v>
      </c>
      <c r="D278" s="344">
        <f>'Dia10'!$C$12+'Dia10'!$D$12+'Dia10'!$E$12+'Dia10'!$F$12+'Dia10'!$G$12+'Dia10'!$H$12+'Dia10'!$I$12+'Dia10'!$J$12</f>
        <v>0</v>
      </c>
      <c r="E278" s="385"/>
    </row>
    <row r="279" spans="1:5" x14ac:dyDescent="0.25">
      <c r="A279" s="257"/>
      <c r="B279" s="356">
        <v>8</v>
      </c>
      <c r="C279" s="347">
        <f>'Dia10'!$X$13</f>
        <v>0</v>
      </c>
      <c r="D279" s="344">
        <f>'Dia10'!$C$13+'Dia10'!$D$13+'Dia10'!$E$13+'Dia10'!$F$13+'Dia10'!$G$13+'Dia10'!$H$13+'Dia10'!$I$13+'Dia10'!$J$13</f>
        <v>0</v>
      </c>
      <c r="E279" s="385"/>
    </row>
    <row r="280" spans="1:5" x14ac:dyDescent="0.25">
      <c r="A280" s="257"/>
      <c r="B280" s="355">
        <v>9</v>
      </c>
      <c r="C280" s="347">
        <f>'Dia10'!$X$14</f>
        <v>0</v>
      </c>
      <c r="D280" s="344">
        <f>'Dia10'!$C$14+'Dia10'!$D$14+'Dia10'!$E$14+'Dia10'!$F$14+'Dia10'!$G$14+'Dia10'!$H$14+'Dia10'!$I$14+'Dia10'!$J$14</f>
        <v>0</v>
      </c>
      <c r="E280" s="385"/>
    </row>
    <row r="281" spans="1:5" x14ac:dyDescent="0.25">
      <c r="A281" s="257"/>
      <c r="B281" s="356">
        <v>10</v>
      </c>
      <c r="C281" s="347">
        <f>'Dia10'!$X$15</f>
        <v>0</v>
      </c>
      <c r="D281" s="344">
        <f>'Dia10'!$C$15+'Dia10'!$D$15+'Dia10'!$E$15+'Dia10'!$F$15+'Dia10'!$G$15+'Dia10'!$H$15+'Dia10'!$I$15+'Dia10'!$J$15</f>
        <v>0</v>
      </c>
      <c r="E281" s="385"/>
    </row>
    <row r="282" spans="1:5" x14ac:dyDescent="0.25">
      <c r="A282" s="257"/>
      <c r="B282" s="355">
        <v>11</v>
      </c>
      <c r="C282" s="347">
        <f>'Dia10'!$X$16</f>
        <v>0</v>
      </c>
      <c r="D282" s="344">
        <f>'Dia10'!$C$16+'Dia10'!$D$16+'Dia10'!$E$16+'Dia10'!$F$16+'Dia10'!$G$16+'Dia10'!$H$16+'Dia10'!$I$16+'Dia10'!$J$16</f>
        <v>0</v>
      </c>
      <c r="E282" s="385"/>
    </row>
    <row r="283" spans="1:5" x14ac:dyDescent="0.25">
      <c r="A283" s="257"/>
      <c r="B283" s="356">
        <v>12</v>
      </c>
      <c r="C283" s="347">
        <f>'Dia10'!$X$17</f>
        <v>0</v>
      </c>
      <c r="D283" s="344">
        <f>'Dia10'!$C$17+'Dia10'!$D$17+'Dia10'!$E$17+'Dia10'!$F$17+'Dia10'!$G$17+'Dia10'!$H$17+'Dia10'!$I$17+'Dia10'!$J$17</f>
        <v>0</v>
      </c>
      <c r="E283" s="385"/>
    </row>
    <row r="284" spans="1:5" x14ac:dyDescent="0.25">
      <c r="A284" s="257"/>
      <c r="B284" s="355">
        <v>13</v>
      </c>
      <c r="C284" s="347">
        <f>'Dia10'!$X$18</f>
        <v>0</v>
      </c>
      <c r="D284" s="344">
        <f>'Dia10'!$C$18+'Dia10'!$D$18+'Dia10'!$E$18+'Dia10'!$F$18+'Dia10'!$G$18+'Dia10'!$H$18+'Dia10'!$I$18+'Dia10'!$J$18</f>
        <v>0</v>
      </c>
      <c r="E284" s="385"/>
    </row>
    <row r="285" spans="1:5" x14ac:dyDescent="0.25">
      <c r="A285" s="257"/>
      <c r="B285" s="356">
        <v>14</v>
      </c>
      <c r="C285" s="347">
        <f>'Dia10'!$X$19</f>
        <v>0</v>
      </c>
      <c r="D285" s="344">
        <f>'Dia10'!$C$19+'Dia10'!$D$19+'Dia10'!$E$19+'Dia10'!$F$19+'Dia10'!$G$19+'Dia10'!$H$19+'Dia10'!$I$19+'Dia10'!$J$19</f>
        <v>0</v>
      </c>
      <c r="E285" s="385"/>
    </row>
    <row r="286" spans="1:5" x14ac:dyDescent="0.25">
      <c r="A286" s="257"/>
      <c r="B286" s="355">
        <v>15</v>
      </c>
      <c r="C286" s="347">
        <f>'Dia10'!$X$20</f>
        <v>0</v>
      </c>
      <c r="D286" s="344">
        <f>'Dia10'!$C$20+'Dia10'!$D$20+'Dia10'!$E$20+'Dia10'!$F$20+'Dia10'!$G$20+'Dia10'!$H$20+'Dia10'!$I$20+'Dia10'!$J$20</f>
        <v>0</v>
      </c>
      <c r="E286" s="385"/>
    </row>
    <row r="287" spans="1:5" x14ac:dyDescent="0.25">
      <c r="A287" s="257"/>
      <c r="B287" s="356">
        <v>16</v>
      </c>
      <c r="C287" s="347">
        <f>'Dia10'!$X$21</f>
        <v>0</v>
      </c>
      <c r="D287" s="344">
        <f>'Dia10'!$C$21+'Dia10'!$D$21+'Dia10'!$E$21+'Dia10'!$F$21+'Dia10'!$G$21+'Dia10'!$H$21+'Dia10'!$I$21+'Dia10'!$J$21</f>
        <v>0</v>
      </c>
      <c r="E287" s="385"/>
    </row>
    <row r="288" spans="1:5" x14ac:dyDescent="0.25">
      <c r="A288" s="257"/>
      <c r="B288" s="355">
        <v>17</v>
      </c>
      <c r="C288" s="347">
        <f>'Dia10'!$X$22</f>
        <v>0</v>
      </c>
      <c r="D288" s="344">
        <f>'Dia10'!$C$22+'Dia10'!$D$22+'Dia10'!$E$22+'Dia10'!$F$22+'Dia10'!$G$22+'Dia10'!$H$22+'Dia10'!$I$22+'Dia10'!$J$22</f>
        <v>0</v>
      </c>
      <c r="E288" s="385"/>
    </row>
    <row r="289" spans="1:5" x14ac:dyDescent="0.25">
      <c r="A289" s="257"/>
      <c r="B289" s="356">
        <v>18</v>
      </c>
      <c r="C289" s="347">
        <f>'Dia10'!$X$23</f>
        <v>0</v>
      </c>
      <c r="D289" s="344">
        <f>'Dia10'!$C$23+'Dia10'!$D$23+'Dia10'!$E$23+'Dia10'!$F$23+'Dia10'!$G$23+'Dia10'!$H$23+'Dia10'!$I$23+'Dia10'!$J$23</f>
        <v>0</v>
      </c>
      <c r="E289" s="385"/>
    </row>
    <row r="290" spans="1:5" x14ac:dyDescent="0.25">
      <c r="A290" s="257"/>
      <c r="B290" s="355">
        <v>19</v>
      </c>
      <c r="C290" s="347">
        <f>'Dia10'!$X$24</f>
        <v>0</v>
      </c>
      <c r="D290" s="344">
        <f>'Dia10'!$C$24+'Dia10'!$D$24+'Dia10'!$E$24+'Dia10'!$F$24+'Dia10'!$G$24+'Dia10'!$H$24+'Dia10'!$I$24+'Dia10'!$J$24</f>
        <v>0</v>
      </c>
      <c r="E290" s="385"/>
    </row>
    <row r="291" spans="1:5" x14ac:dyDescent="0.25">
      <c r="A291" s="257"/>
      <c r="B291" s="356">
        <v>20</v>
      </c>
      <c r="C291" s="347">
        <f>'Dia10'!$X$25</f>
        <v>0</v>
      </c>
      <c r="D291" s="344">
        <f>'Dia10'!$C$25+'Dia10'!$D$25+'Dia10'!$E$25+'Dia10'!$F$25+'Dia10'!$G$25+'Dia10'!$H$25+'Dia10'!$I$25+'Dia10'!$J$25</f>
        <v>0</v>
      </c>
      <c r="E291" s="385"/>
    </row>
    <row r="292" spans="1:5" x14ac:dyDescent="0.25">
      <c r="A292" s="257"/>
      <c r="B292" s="355">
        <v>21</v>
      </c>
      <c r="C292" s="347">
        <f>'Dia10'!$X$26</f>
        <v>0</v>
      </c>
      <c r="D292" s="344">
        <f>'Dia10'!$C$26+'Dia10'!$D$26+'Dia10'!$E$26+'Dia10'!$F$26+'Dia10'!$G$26+'Dia10'!$H$26+'Dia10'!$I$26+'Dia10'!$J$26</f>
        <v>0</v>
      </c>
      <c r="E292" s="385"/>
    </row>
    <row r="293" spans="1:5" x14ac:dyDescent="0.25">
      <c r="A293" s="257"/>
      <c r="B293" s="356">
        <v>22</v>
      </c>
      <c r="C293" s="347">
        <f>'Dia10'!$X$27</f>
        <v>0</v>
      </c>
      <c r="D293" s="344">
        <f>'Dia10'!$C$27+'Dia10'!$D$27+'Dia10'!$E$27+'Dia10'!$F$27+'Dia10'!$G$27+'Dia10'!$H$27+'Dia10'!$I$27+'Dia10'!$J$27</f>
        <v>0</v>
      </c>
      <c r="E293" s="385"/>
    </row>
    <row r="294" spans="1:5" x14ac:dyDescent="0.25">
      <c r="A294" s="257"/>
      <c r="B294" s="355">
        <v>23</v>
      </c>
      <c r="C294" s="377">
        <f>'Dia10'!$X$28</f>
        <v>0</v>
      </c>
      <c r="D294" s="353">
        <f>'Dia10'!$C$28+'Dia10'!$D$28+'Dia10'!$E$28+'Dia10'!$F$28+'Dia10'!$G$28+'Dia10'!$H$28+'Dia10'!$I$28+'Dia10'!$J$28</f>
        <v>0</v>
      </c>
      <c r="E294" s="385"/>
    </row>
    <row r="295" spans="1:5" x14ac:dyDescent="0.25">
      <c r="A295" s="257"/>
      <c r="B295" s="356">
        <v>24</v>
      </c>
      <c r="C295" s="377">
        <f>'Dia10'!$X$29</f>
        <v>0</v>
      </c>
      <c r="D295" s="353">
        <f>'Dia10'!$C$29+'Dia10'!$D$29+'Dia10'!$E$29+'Dia10'!$F$29+'Dia10'!$G$29+'Dia10'!$H$29+'Dia10'!$I$29+'Dia10'!$J$29</f>
        <v>0</v>
      </c>
      <c r="E295" s="385"/>
    </row>
    <row r="296" spans="1:5" x14ac:dyDescent="0.25">
      <c r="A296" s="257"/>
      <c r="B296" s="355">
        <v>25</v>
      </c>
      <c r="C296" s="377">
        <f>'Dia10'!$X$30</f>
        <v>0</v>
      </c>
      <c r="D296" s="353">
        <f>'Dia10'!$C$30+'Dia10'!$D$30+'Dia10'!$E$30+'Dia10'!$F$30+'Dia10'!$G$30+'Dia10'!$H$30+'Dia10'!$I$30+'Dia10'!$J$30</f>
        <v>0</v>
      </c>
      <c r="E296" s="385"/>
    </row>
    <row r="297" spans="1:5" x14ac:dyDescent="0.25">
      <c r="A297" s="257"/>
      <c r="B297" s="356">
        <v>26</v>
      </c>
      <c r="C297" s="377">
        <f>'Dia10'!$X$31</f>
        <v>0</v>
      </c>
      <c r="D297" s="353">
        <f>'Dia10'!$C$31+'Dia10'!$D$31+'Dia10'!$E$31+'Dia10'!$F$31+'Dia10'!$G$31+'Dia10'!$H$31+'Dia10'!$I$31+'Dia10'!$J$31</f>
        <v>0</v>
      </c>
      <c r="E297" s="385"/>
    </row>
    <row r="298" spans="1:5" x14ac:dyDescent="0.25">
      <c r="A298" s="257"/>
      <c r="B298" s="355">
        <v>27</v>
      </c>
      <c r="C298" s="377">
        <f>'Dia10'!$X$32</f>
        <v>0</v>
      </c>
      <c r="D298" s="353">
        <f>'Dia10'!$C$32+'Dia10'!$D$32+'Dia10'!$E$32+'Dia10'!$F$32+'Dia10'!$G$32+'Dia10'!$H$32+'Dia10'!$I$32+'Dia10'!$J$32</f>
        <v>0</v>
      </c>
      <c r="E298" s="385"/>
    </row>
    <row r="299" spans="1:5" x14ac:dyDescent="0.25">
      <c r="A299" s="257"/>
      <c r="B299" s="356">
        <v>28</v>
      </c>
      <c r="C299" s="377">
        <f>'Dia10'!$X$33</f>
        <v>0</v>
      </c>
      <c r="D299" s="353">
        <f>'Dia10'!$C$33+'Dia10'!$D$33+'Dia10'!$E$33+'Dia10'!$F$33+'Dia10'!$G$33+'Dia10'!$H$33+'Dia10'!$I$33+'Dia10'!$J$33</f>
        <v>0</v>
      </c>
      <c r="E299" s="385"/>
    </row>
    <row r="300" spans="1:5" x14ac:dyDescent="0.25">
      <c r="A300" s="257"/>
      <c r="B300" s="355">
        <v>29</v>
      </c>
      <c r="C300" s="377">
        <f>'Dia10'!$X$34</f>
        <v>0</v>
      </c>
      <c r="D300" s="353">
        <f>'Dia10'!$C$34+'Dia10'!$D$34+'Dia10'!$E$34+'Dia10'!$F$34+'Dia10'!$G$34+'Dia10'!$H$34+'Dia10'!$I$34+'Dia10'!$J$34</f>
        <v>0</v>
      </c>
      <c r="E300" s="385"/>
    </row>
    <row r="301" spans="1:5" ht="15.75" thickBot="1" x14ac:dyDescent="0.3">
      <c r="A301" s="360"/>
      <c r="B301" s="362">
        <v>30</v>
      </c>
      <c r="C301" s="378">
        <f>'Dia10'!$X$35</f>
        <v>0</v>
      </c>
      <c r="D301" s="345">
        <f>'Dia10'!$C$35+'Dia10'!$D$35+'Dia10'!$E$35+'Dia10'!$F$35+'Dia10'!$G$35+'Dia10'!$H$35+'Dia10'!$I$35+'Dia10'!$J$35</f>
        <v>0</v>
      </c>
      <c r="E301" s="385"/>
    </row>
    <row r="302" spans="1:5" x14ac:dyDescent="0.25">
      <c r="A302" s="339" t="str">
        <f>'Dia11'!$B$1</f>
        <v>Gener</v>
      </c>
      <c r="B302" s="357">
        <v>1</v>
      </c>
      <c r="C302" s="346">
        <f>'Dia11'!$X$6</f>
        <v>0</v>
      </c>
      <c r="D302" s="341">
        <f>'Dia11'!$C$6+'Dia11'!$D$6+'Dia11'!$E$6+'Dia11'!$F$6+'Dia11'!$G$6+'Dia11'!$H$6+'Dia11'!$I$6+'Dia11'!$J$6</f>
        <v>0</v>
      </c>
      <c r="E302" s="385"/>
    </row>
    <row r="303" spans="1:5" x14ac:dyDescent="0.25">
      <c r="A303" s="342">
        <f>'Dia11'!$B$2</f>
        <v>11</v>
      </c>
      <c r="B303" s="356">
        <v>2</v>
      </c>
      <c r="C303" s="347">
        <f>'Dia11'!$X$7</f>
        <v>0</v>
      </c>
      <c r="D303" s="344">
        <f>'Dia11'!$C$7+'Dia11'!$D$7+'Dia11'!$E$7+'Dia11'!$F$7+'Dia11'!$G$7+'Dia11'!$H$7+'Dia11'!$I$7+'Dia11'!$J$7</f>
        <v>0</v>
      </c>
      <c r="E303" s="385"/>
    </row>
    <row r="304" spans="1:5" x14ac:dyDescent="0.25">
      <c r="A304" s="257"/>
      <c r="B304" s="355">
        <v>3</v>
      </c>
      <c r="C304" s="347">
        <f>'Dia11'!$X$8</f>
        <v>0</v>
      </c>
      <c r="D304" s="344">
        <f>'Dia11'!$C$8+'Dia11'!$D$8+'Dia11'!$E$8+'Dia11'!$F$8+'Dia11'!$G$8+'Dia11'!$H$8+'Dia11'!$I$8+'Dia11'!$J$8</f>
        <v>0</v>
      </c>
      <c r="E304" s="385"/>
    </row>
    <row r="305" spans="1:5" x14ac:dyDescent="0.25">
      <c r="A305" s="257"/>
      <c r="B305" s="356">
        <v>4</v>
      </c>
      <c r="C305" s="347">
        <f>'Dia11'!$X$9</f>
        <v>0</v>
      </c>
      <c r="D305" s="344">
        <f>'Dia11'!$C$9+'Dia11'!$D$9+'Dia11'!$E$9+'Dia11'!$F$9+'Dia11'!$G$9+'Dia11'!$H$9+'Dia11'!$I$9+'Dia11'!$J$9</f>
        <v>0</v>
      </c>
      <c r="E305" s="385"/>
    </row>
    <row r="306" spans="1:5" x14ac:dyDescent="0.25">
      <c r="A306" s="257"/>
      <c r="B306" s="355">
        <v>5</v>
      </c>
      <c r="C306" s="347">
        <f>'Dia11'!$X$10</f>
        <v>0</v>
      </c>
      <c r="D306" s="344">
        <f>'Dia11'!$C$10+'Dia11'!$D$10+'Dia11'!$E$10+'Dia11'!$F$10+'Dia11'!$G$10+'Dia11'!$H$10+'Dia11'!$I$10+'Dia11'!$J$10</f>
        <v>0</v>
      </c>
      <c r="E306" s="385"/>
    </row>
    <row r="307" spans="1:5" x14ac:dyDescent="0.25">
      <c r="A307" s="257"/>
      <c r="B307" s="356">
        <v>6</v>
      </c>
      <c r="C307" s="347">
        <f>'Dia11'!$X$11</f>
        <v>0</v>
      </c>
      <c r="D307" s="344">
        <f>'Dia11'!$C$11+'Dia11'!$D$11+'Dia11'!$E$11+'Dia11'!$F$11+'Dia11'!$G$11+'Dia11'!$H$11+'Dia11'!$I$11+'Dia11'!$J$11</f>
        <v>0</v>
      </c>
      <c r="E307" s="385"/>
    </row>
    <row r="308" spans="1:5" x14ac:dyDescent="0.25">
      <c r="A308" s="257"/>
      <c r="B308" s="355">
        <v>7</v>
      </c>
      <c r="C308" s="347">
        <f>'Dia11'!$X$12</f>
        <v>0</v>
      </c>
      <c r="D308" s="344">
        <f>'Dia11'!$C$12+'Dia11'!$D$12+'Dia11'!$E$12+'Dia11'!$F$12+'Dia11'!$G$12+'Dia11'!$H$12+'Dia11'!$I$12+'Dia11'!$J$12</f>
        <v>0</v>
      </c>
      <c r="E308" s="385"/>
    </row>
    <row r="309" spans="1:5" x14ac:dyDescent="0.25">
      <c r="A309" s="257"/>
      <c r="B309" s="356">
        <v>8</v>
      </c>
      <c r="C309" s="347">
        <f>'Dia11'!$X$13</f>
        <v>0</v>
      </c>
      <c r="D309" s="344">
        <f>'Dia11'!$C$13+'Dia11'!$D$13+'Dia11'!$E$13+'Dia11'!$F$13+'Dia11'!$G$13+'Dia11'!$H$13+'Dia11'!$I$13+'Dia11'!$J$13</f>
        <v>0</v>
      </c>
      <c r="E309" s="385"/>
    </row>
    <row r="310" spans="1:5" x14ac:dyDescent="0.25">
      <c r="A310" s="257"/>
      <c r="B310" s="355">
        <v>9</v>
      </c>
      <c r="C310" s="347">
        <f>'Dia11'!$X$14</f>
        <v>0</v>
      </c>
      <c r="D310" s="344">
        <f>'Dia11'!$C$14+'Dia11'!$D$14+'Dia11'!$E$14+'Dia11'!$F$14+'Dia11'!$G$14+'Dia11'!$H$14+'Dia11'!$I$14+'Dia11'!$J$14</f>
        <v>0</v>
      </c>
      <c r="E310" s="385"/>
    </row>
    <row r="311" spans="1:5" x14ac:dyDescent="0.25">
      <c r="A311" s="257"/>
      <c r="B311" s="356">
        <v>10</v>
      </c>
      <c r="C311" s="347">
        <f>'Dia11'!$X$15</f>
        <v>0</v>
      </c>
      <c r="D311" s="344">
        <f>'Dia11'!$C$15+'Dia11'!$D$15+'Dia11'!$E$15+'Dia11'!$F$15+'Dia11'!$G$15+'Dia11'!$H$15+'Dia11'!$I$15+'Dia11'!$J$15</f>
        <v>0</v>
      </c>
      <c r="E311" s="385"/>
    </row>
    <row r="312" spans="1:5" x14ac:dyDescent="0.25">
      <c r="A312" s="257"/>
      <c r="B312" s="355">
        <v>11</v>
      </c>
      <c r="C312" s="347">
        <f>'Dia11'!$X$16</f>
        <v>0</v>
      </c>
      <c r="D312" s="344">
        <f>'Dia11'!$C$16+'Dia11'!$D$16+'Dia11'!$E$16+'Dia11'!$F$16+'Dia11'!$G$16+'Dia11'!$H$16+'Dia11'!$I$16+'Dia11'!$J$16</f>
        <v>0</v>
      </c>
      <c r="E312" s="385"/>
    </row>
    <row r="313" spans="1:5" x14ac:dyDescent="0.25">
      <c r="A313" s="257"/>
      <c r="B313" s="356">
        <v>12</v>
      </c>
      <c r="C313" s="347">
        <f>'Dia11'!$X$17</f>
        <v>0</v>
      </c>
      <c r="D313" s="344">
        <f>'Dia11'!$C$17+'Dia11'!$D$17+'Dia11'!$E$17+'Dia11'!$F$17+'Dia11'!$G$17+'Dia11'!$H$17+'Dia11'!$I$17+'Dia11'!$J$17</f>
        <v>0</v>
      </c>
      <c r="E313" s="385"/>
    </row>
    <row r="314" spans="1:5" x14ac:dyDescent="0.25">
      <c r="A314" s="257"/>
      <c r="B314" s="355">
        <v>13</v>
      </c>
      <c r="C314" s="347">
        <f>'Dia11'!$X$18</f>
        <v>0</v>
      </c>
      <c r="D314" s="344">
        <f>'Dia11'!$C$18+'Dia11'!$D$18+'Dia11'!$E$18+'Dia11'!$F$18+'Dia11'!$G$18+'Dia11'!$H$18+'Dia11'!$I$18+'Dia11'!$J$18</f>
        <v>0</v>
      </c>
      <c r="E314" s="385"/>
    </row>
    <row r="315" spans="1:5" x14ac:dyDescent="0.25">
      <c r="A315" s="257"/>
      <c r="B315" s="356">
        <v>14</v>
      </c>
      <c r="C315" s="347">
        <f>'Dia11'!$X$19</f>
        <v>0</v>
      </c>
      <c r="D315" s="344">
        <f>'Dia11'!$C$19+'Dia11'!$D$19+'Dia11'!$E$19+'Dia11'!$F$19+'Dia11'!$G$19+'Dia11'!$H$19+'Dia11'!$I$19+'Dia11'!$J$19</f>
        <v>0</v>
      </c>
      <c r="E315" s="385"/>
    </row>
    <row r="316" spans="1:5" x14ac:dyDescent="0.25">
      <c r="A316" s="257"/>
      <c r="B316" s="355">
        <v>15</v>
      </c>
      <c r="C316" s="347">
        <f>'Dia11'!$X$20</f>
        <v>0</v>
      </c>
      <c r="D316" s="344">
        <f>'Dia11'!$C$20+'Dia11'!$D$20+'Dia11'!$E$20+'Dia11'!$F$20+'Dia11'!$G$20+'Dia11'!$H$20+'Dia11'!$I$20+'Dia11'!$J$20</f>
        <v>0</v>
      </c>
      <c r="E316" s="385"/>
    </row>
    <row r="317" spans="1:5" x14ac:dyDescent="0.25">
      <c r="A317" s="257"/>
      <c r="B317" s="356">
        <v>16</v>
      </c>
      <c r="C317" s="347">
        <f>'Dia11'!$X$21</f>
        <v>0</v>
      </c>
      <c r="D317" s="344">
        <f>'Dia11'!$C$21+'Dia11'!$D$21+'Dia11'!$E$21+'Dia11'!$F$21+'Dia11'!$G$21+'Dia11'!$H$21+'Dia11'!$I$21+'Dia11'!$J$21</f>
        <v>0</v>
      </c>
      <c r="E317" s="385"/>
    </row>
    <row r="318" spans="1:5" x14ac:dyDescent="0.25">
      <c r="A318" s="257"/>
      <c r="B318" s="355">
        <v>17</v>
      </c>
      <c r="C318" s="347">
        <f>'Dia11'!$X$22</f>
        <v>0</v>
      </c>
      <c r="D318" s="344">
        <f>'Dia11'!$C$22+'Dia11'!$D$22+'Dia11'!$E$22+'Dia11'!$F$22+'Dia11'!$G$22+'Dia11'!$H$22+'Dia11'!$I$22+'Dia11'!$J$22</f>
        <v>0</v>
      </c>
      <c r="E318" s="385"/>
    </row>
    <row r="319" spans="1:5" x14ac:dyDescent="0.25">
      <c r="A319" s="257"/>
      <c r="B319" s="356">
        <v>18</v>
      </c>
      <c r="C319" s="347">
        <f>'Dia11'!$X$23</f>
        <v>0</v>
      </c>
      <c r="D319" s="344">
        <f>'Dia11'!$C$23+'Dia11'!$D$23+'Dia11'!$E$23+'Dia11'!$F$23+'Dia11'!$G$23+'Dia11'!$H$23+'Dia11'!$I$23+'Dia11'!$J$23</f>
        <v>0</v>
      </c>
      <c r="E319" s="385"/>
    </row>
    <row r="320" spans="1:5" x14ac:dyDescent="0.25">
      <c r="A320" s="257"/>
      <c r="B320" s="355">
        <v>19</v>
      </c>
      <c r="C320" s="347">
        <f>'Dia11'!$X$24</f>
        <v>0</v>
      </c>
      <c r="D320" s="344">
        <f>'Dia11'!$C$24+'Dia11'!$D$24+'Dia11'!$E$24+'Dia11'!$F$24+'Dia11'!$G$24+'Dia11'!$H$24+'Dia11'!$I$24+'Dia11'!$J$24</f>
        <v>0</v>
      </c>
      <c r="E320" s="385"/>
    </row>
    <row r="321" spans="1:5" x14ac:dyDescent="0.25">
      <c r="A321" s="257"/>
      <c r="B321" s="356">
        <v>20</v>
      </c>
      <c r="C321" s="347">
        <f>'Dia11'!$X$25</f>
        <v>0</v>
      </c>
      <c r="D321" s="344">
        <f>'Dia11'!$C$25+'Dia11'!$D$25+'Dia11'!$E$25+'Dia11'!$F$25+'Dia11'!$G$25+'Dia11'!$H$25+'Dia11'!$I$25+'Dia11'!$J$25</f>
        <v>0</v>
      </c>
      <c r="E321" s="385"/>
    </row>
    <row r="322" spans="1:5" x14ac:dyDescent="0.25">
      <c r="A322" s="257"/>
      <c r="B322" s="355">
        <v>21</v>
      </c>
      <c r="C322" s="347">
        <f>'Dia11'!$X$26</f>
        <v>0</v>
      </c>
      <c r="D322" s="344">
        <f>'Dia11'!$C$26+'Dia11'!$D$26+'Dia11'!$E$26+'Dia11'!$F$26+'Dia11'!$G$26+'Dia11'!$H$26+'Dia11'!$I$26+'Dia11'!$J$26</f>
        <v>0</v>
      </c>
      <c r="E322" s="385"/>
    </row>
    <row r="323" spans="1:5" x14ac:dyDescent="0.25">
      <c r="A323" s="257"/>
      <c r="B323" s="356">
        <v>22</v>
      </c>
      <c r="C323" s="347">
        <f>'Dia11'!$X$27</f>
        <v>0</v>
      </c>
      <c r="D323" s="344">
        <f>'Dia11'!$C$27+'Dia11'!$D$27+'Dia11'!$E$27+'Dia11'!$F$27+'Dia11'!$G$27+'Dia11'!$H$27+'Dia11'!$I$27+'Dia11'!$J$27</f>
        <v>0</v>
      </c>
      <c r="E323" s="385"/>
    </row>
    <row r="324" spans="1:5" x14ac:dyDescent="0.25">
      <c r="A324" s="257"/>
      <c r="B324" s="355">
        <v>23</v>
      </c>
      <c r="C324" s="377">
        <f>'Dia11'!$X$28</f>
        <v>0</v>
      </c>
      <c r="D324" s="353">
        <f>'Dia11'!$C$28+'Dia11'!$D$28+'Dia11'!$E$28+'Dia11'!$F$28+'Dia11'!$G$28+'Dia11'!$H$28+'Dia11'!$I$28+'Dia11'!$J$28</f>
        <v>0</v>
      </c>
      <c r="E324" s="385"/>
    </row>
    <row r="325" spans="1:5" x14ac:dyDescent="0.25">
      <c r="A325" s="257"/>
      <c r="B325" s="356">
        <v>24</v>
      </c>
      <c r="C325" s="377">
        <f>'Dia11'!$X$29</f>
        <v>0</v>
      </c>
      <c r="D325" s="353">
        <f>'Dia11'!$C$29+'Dia11'!$D$29+'Dia11'!$E$29+'Dia11'!$F$29+'Dia11'!$G$29+'Dia11'!$H$29+'Dia11'!$I$29+'Dia11'!$J$29</f>
        <v>0</v>
      </c>
      <c r="E325" s="385"/>
    </row>
    <row r="326" spans="1:5" x14ac:dyDescent="0.25">
      <c r="A326" s="257"/>
      <c r="B326" s="355">
        <v>25</v>
      </c>
      <c r="C326" s="377">
        <f>'Dia11'!$X$30</f>
        <v>0</v>
      </c>
      <c r="D326" s="353">
        <f>'Dia11'!$C$30+'Dia11'!$D$30+'Dia11'!$E$30+'Dia11'!$F$30+'Dia11'!$G$30+'Dia11'!$H$30+'Dia11'!$I$30+'Dia11'!$J$30</f>
        <v>0</v>
      </c>
      <c r="E326" s="385"/>
    </row>
    <row r="327" spans="1:5" x14ac:dyDescent="0.25">
      <c r="A327" s="257"/>
      <c r="B327" s="356">
        <v>26</v>
      </c>
      <c r="C327" s="377">
        <f>'Dia11'!$X$31</f>
        <v>0</v>
      </c>
      <c r="D327" s="353">
        <f>'Dia11'!$C$31+'Dia11'!$D$31+'Dia11'!$E$31+'Dia11'!$F$31+'Dia11'!$G$31+'Dia11'!$H$31+'Dia11'!$I$31+'Dia11'!$J$31</f>
        <v>0</v>
      </c>
      <c r="E327" s="385"/>
    </row>
    <row r="328" spans="1:5" x14ac:dyDescent="0.25">
      <c r="A328" s="257"/>
      <c r="B328" s="355">
        <v>27</v>
      </c>
      <c r="C328" s="377">
        <f>'Dia11'!$X$32</f>
        <v>0</v>
      </c>
      <c r="D328" s="353">
        <f>'Dia11'!$C$32+'Dia11'!$D$32+'Dia11'!$E$32+'Dia11'!$F$32+'Dia11'!$G$32+'Dia11'!$H$32+'Dia11'!$I$32+'Dia11'!$J$32</f>
        <v>0</v>
      </c>
      <c r="E328" s="385"/>
    </row>
    <row r="329" spans="1:5" x14ac:dyDescent="0.25">
      <c r="A329" s="257"/>
      <c r="B329" s="356">
        <v>28</v>
      </c>
      <c r="C329" s="377">
        <f>'Dia11'!$X$33</f>
        <v>0</v>
      </c>
      <c r="D329" s="353">
        <f>'Dia11'!$C$33+'Dia11'!$D$33+'Dia11'!$E$33+'Dia11'!$F$33+'Dia11'!$G$33+'Dia11'!$H$33+'Dia11'!$I$33+'Dia11'!$J$33</f>
        <v>0</v>
      </c>
      <c r="E329" s="385"/>
    </row>
    <row r="330" spans="1:5" x14ac:dyDescent="0.25">
      <c r="A330" s="257"/>
      <c r="B330" s="355">
        <v>29</v>
      </c>
      <c r="C330" s="377">
        <f>'Dia11'!$X$34</f>
        <v>0</v>
      </c>
      <c r="D330" s="353">
        <f>'Dia11'!$C$34+'Dia11'!$D$34+'Dia11'!$E$34+'Dia11'!$F$34+'Dia11'!$G$34+'Dia11'!$H$34+'Dia11'!$I$34+'Dia11'!$J$34</f>
        <v>0</v>
      </c>
      <c r="E330" s="385"/>
    </row>
    <row r="331" spans="1:5" ht="15.75" thickBot="1" x14ac:dyDescent="0.3">
      <c r="A331" s="360"/>
      <c r="B331" s="362">
        <v>30</v>
      </c>
      <c r="C331" s="378">
        <f>'Dia11'!$X$35</f>
        <v>0</v>
      </c>
      <c r="D331" s="345">
        <f>'Dia11'!$C$35+'Dia11'!$D$35+'Dia11'!$E$35+'Dia11'!$F$35+'Dia11'!$G$35+'Dia11'!$H$35+'Dia11'!$I$35+'Dia11'!$J$35</f>
        <v>0</v>
      </c>
      <c r="E331" s="385"/>
    </row>
    <row r="332" spans="1:5" x14ac:dyDescent="0.25">
      <c r="A332" s="339" t="str">
        <f>'Dia12'!$B$1</f>
        <v>Gener</v>
      </c>
      <c r="B332" s="357">
        <v>1</v>
      </c>
      <c r="C332" s="346">
        <f>'Dia12'!$X$6</f>
        <v>0</v>
      </c>
      <c r="D332" s="341">
        <f>'Dia12'!$C$6+'Dia12'!$D$6+'Dia12'!$E$6+'Dia12'!$F$6+'Dia12'!$G$6+'Dia12'!$H$6+'Dia12'!$I$6+'Dia12'!$J$6</f>
        <v>0</v>
      </c>
      <c r="E332" s="385"/>
    </row>
    <row r="333" spans="1:5" x14ac:dyDescent="0.25">
      <c r="A333" s="342">
        <f>'Dia12'!$B$2</f>
        <v>12</v>
      </c>
      <c r="B333" s="356">
        <v>2</v>
      </c>
      <c r="C333" s="347">
        <f>'Dia12'!$X$7</f>
        <v>0</v>
      </c>
      <c r="D333" s="344">
        <f>'Dia12'!$C$7+'Dia12'!$D$7+'Dia12'!$E$7+'Dia12'!$F$7+'Dia12'!$G$7+'Dia12'!$H$7+'Dia12'!$I$7+'Dia12'!$J$7</f>
        <v>0</v>
      </c>
      <c r="E333" s="385"/>
    </row>
    <row r="334" spans="1:5" x14ac:dyDescent="0.25">
      <c r="A334" s="257"/>
      <c r="B334" s="355">
        <v>3</v>
      </c>
      <c r="C334" s="347">
        <f>'Dia12'!$X$8</f>
        <v>0</v>
      </c>
      <c r="D334" s="344">
        <f>'Dia12'!$C$8+'Dia12'!$D$8+'Dia12'!$E$8+'Dia12'!$F$8+'Dia12'!$G$8+'Dia12'!$H$8+'Dia12'!$I$8+'Dia12'!$J$8</f>
        <v>0</v>
      </c>
      <c r="E334" s="385"/>
    </row>
    <row r="335" spans="1:5" x14ac:dyDescent="0.25">
      <c r="A335" s="257"/>
      <c r="B335" s="356">
        <v>4</v>
      </c>
      <c r="C335" s="347">
        <f>'Dia12'!$X$9</f>
        <v>0</v>
      </c>
      <c r="D335" s="344">
        <f>'Dia12'!$C$9+'Dia12'!$D$9+'Dia12'!$E$9+'Dia12'!$F$9+'Dia12'!$G$9+'Dia12'!$H$9+'Dia12'!$I$9+'Dia12'!$J$9</f>
        <v>0</v>
      </c>
      <c r="E335" s="385"/>
    </row>
    <row r="336" spans="1:5" x14ac:dyDescent="0.25">
      <c r="A336" s="257"/>
      <c r="B336" s="355">
        <v>5</v>
      </c>
      <c r="C336" s="347">
        <f>'Dia12'!$X$10</f>
        <v>0</v>
      </c>
      <c r="D336" s="344">
        <f>'Dia12'!$C$10+'Dia12'!$D$10+'Dia12'!$E$10+'Dia12'!$F$10+'Dia12'!$G$10+'Dia12'!$H$10+'Dia12'!$I$10+'Dia12'!$J$10</f>
        <v>0</v>
      </c>
      <c r="E336" s="385"/>
    </row>
    <row r="337" spans="1:5" x14ac:dyDescent="0.25">
      <c r="A337" s="257"/>
      <c r="B337" s="356">
        <v>6</v>
      </c>
      <c r="C337" s="347">
        <f>'Dia12'!$X$11</f>
        <v>0</v>
      </c>
      <c r="D337" s="344">
        <f>'Dia12'!$C$11+'Dia12'!$D$11+'Dia12'!$E$11+'Dia12'!$F$11+'Dia12'!$G$11+'Dia12'!$H$11+'Dia12'!$I$11+'Dia12'!$J$11</f>
        <v>0</v>
      </c>
      <c r="E337" s="385"/>
    </row>
    <row r="338" spans="1:5" x14ac:dyDescent="0.25">
      <c r="A338" s="257"/>
      <c r="B338" s="355">
        <v>7</v>
      </c>
      <c r="C338" s="347">
        <f>'Dia12'!$X$12</f>
        <v>0</v>
      </c>
      <c r="D338" s="344">
        <f>'Dia12'!$C$12+'Dia12'!$D$12+'Dia12'!$E$12+'Dia12'!$F$12+'Dia12'!$G$12+'Dia12'!$H$12+'Dia12'!$I$12+'Dia12'!$J$12</f>
        <v>0</v>
      </c>
      <c r="E338" s="385"/>
    </row>
    <row r="339" spans="1:5" x14ac:dyDescent="0.25">
      <c r="A339" s="257"/>
      <c r="B339" s="356">
        <v>8</v>
      </c>
      <c r="C339" s="347">
        <f>'Dia12'!$X$13</f>
        <v>0</v>
      </c>
      <c r="D339" s="344">
        <f>'Dia12'!$C$13+'Dia12'!$D$13+'Dia12'!$E$13+'Dia12'!$F$13+'Dia12'!$G$13+'Dia12'!$H$13+'Dia12'!$I$13+'Dia12'!$J$13</f>
        <v>0</v>
      </c>
      <c r="E339" s="385"/>
    </row>
    <row r="340" spans="1:5" x14ac:dyDescent="0.25">
      <c r="A340" s="257"/>
      <c r="B340" s="355">
        <v>9</v>
      </c>
      <c r="C340" s="347">
        <f>'Dia12'!$X$14</f>
        <v>0</v>
      </c>
      <c r="D340" s="344">
        <f>'Dia12'!$C$14+'Dia12'!$D$14+'Dia12'!$E$14+'Dia12'!$F$14+'Dia12'!$G$14+'Dia12'!$H$14+'Dia12'!$I$14+'Dia12'!$J$14</f>
        <v>0</v>
      </c>
      <c r="E340" s="385"/>
    </row>
    <row r="341" spans="1:5" x14ac:dyDescent="0.25">
      <c r="A341" s="257"/>
      <c r="B341" s="356">
        <v>10</v>
      </c>
      <c r="C341" s="347">
        <f>'Dia12'!$X$15</f>
        <v>0</v>
      </c>
      <c r="D341" s="344">
        <f>'Dia12'!$C$15+'Dia12'!$D$15+'Dia12'!$E$15+'Dia12'!$F$15+'Dia12'!$G$15+'Dia12'!$H$15+'Dia12'!$I$15+'Dia12'!$J$15</f>
        <v>0</v>
      </c>
      <c r="E341" s="385"/>
    </row>
    <row r="342" spans="1:5" x14ac:dyDescent="0.25">
      <c r="A342" s="257"/>
      <c r="B342" s="355">
        <v>11</v>
      </c>
      <c r="C342" s="347">
        <f>'Dia12'!$X$16</f>
        <v>0</v>
      </c>
      <c r="D342" s="344">
        <f>'Dia12'!$C$16+'Dia12'!$D$16+'Dia12'!$E$16+'Dia12'!$F$16+'Dia12'!$G$16+'Dia12'!$H$16+'Dia12'!$I$16+'Dia12'!$J$16</f>
        <v>0</v>
      </c>
      <c r="E342" s="385"/>
    </row>
    <row r="343" spans="1:5" x14ac:dyDescent="0.25">
      <c r="A343" s="257"/>
      <c r="B343" s="356">
        <v>12</v>
      </c>
      <c r="C343" s="347">
        <f>'Dia12'!$X$17</f>
        <v>0</v>
      </c>
      <c r="D343" s="344">
        <f>'Dia12'!$C$17+'Dia12'!$D$17+'Dia12'!$E$17+'Dia12'!$F$17+'Dia12'!$G$17+'Dia12'!$H$17+'Dia12'!$I$17+'Dia12'!$J$17</f>
        <v>0</v>
      </c>
      <c r="E343" s="385"/>
    </row>
    <row r="344" spans="1:5" x14ac:dyDescent="0.25">
      <c r="A344" s="257"/>
      <c r="B344" s="355">
        <v>13</v>
      </c>
      <c r="C344" s="347">
        <f>'Dia12'!$X$18</f>
        <v>0</v>
      </c>
      <c r="D344" s="344">
        <f>'Dia12'!$C$18+'Dia12'!$D$18+'Dia12'!$E$18+'Dia12'!$F$18+'Dia12'!$G$18+'Dia12'!$H$18+'Dia12'!$I$18+'Dia12'!$J$18</f>
        <v>0</v>
      </c>
      <c r="E344" s="385"/>
    </row>
    <row r="345" spans="1:5" x14ac:dyDescent="0.25">
      <c r="A345" s="257"/>
      <c r="B345" s="356">
        <v>14</v>
      </c>
      <c r="C345" s="347">
        <f>'Dia12'!$X$19</f>
        <v>0</v>
      </c>
      <c r="D345" s="344">
        <f>'Dia12'!$C$19+'Dia12'!$D$19+'Dia12'!$E$19+'Dia12'!$F$19+'Dia12'!$G$19+'Dia12'!$H$19+'Dia12'!$I$19+'Dia12'!$J$19</f>
        <v>0</v>
      </c>
      <c r="E345" s="385"/>
    </row>
    <row r="346" spans="1:5" x14ac:dyDescent="0.25">
      <c r="A346" s="257"/>
      <c r="B346" s="355">
        <v>15</v>
      </c>
      <c r="C346" s="347">
        <f>'Dia12'!$X$20</f>
        <v>0</v>
      </c>
      <c r="D346" s="344">
        <f>'Dia12'!$C$20+'Dia12'!$D$20+'Dia12'!$E$20+'Dia12'!$F$20+'Dia12'!$G$20+'Dia12'!$H$20+'Dia12'!$I$20+'Dia12'!$J$20</f>
        <v>0</v>
      </c>
      <c r="E346" s="385"/>
    </row>
    <row r="347" spans="1:5" x14ac:dyDescent="0.25">
      <c r="A347" s="257"/>
      <c r="B347" s="356">
        <v>16</v>
      </c>
      <c r="C347" s="347">
        <f>'Dia12'!$X$21</f>
        <v>0</v>
      </c>
      <c r="D347" s="344">
        <f>'Dia12'!$C$21+'Dia12'!$D$21+'Dia12'!$E$21+'Dia12'!$F$21+'Dia12'!$G$21+'Dia12'!$H$21+'Dia12'!$I$21+'Dia12'!$J$21</f>
        <v>0</v>
      </c>
      <c r="E347" s="385"/>
    </row>
    <row r="348" spans="1:5" x14ac:dyDescent="0.25">
      <c r="A348" s="257"/>
      <c r="B348" s="355">
        <v>17</v>
      </c>
      <c r="C348" s="347">
        <f>'Dia12'!$X$22</f>
        <v>0</v>
      </c>
      <c r="D348" s="344">
        <f>'Dia12'!$C$22+'Dia12'!$D$22+'Dia12'!$E$22+'Dia12'!$F$22+'Dia12'!$G$22+'Dia12'!$H$22+'Dia12'!$I$22+'Dia12'!$J$22</f>
        <v>0</v>
      </c>
      <c r="E348" s="385"/>
    </row>
    <row r="349" spans="1:5" x14ac:dyDescent="0.25">
      <c r="A349" s="257"/>
      <c r="B349" s="356">
        <v>18</v>
      </c>
      <c r="C349" s="347">
        <f>'Dia12'!$X$23</f>
        <v>0</v>
      </c>
      <c r="D349" s="344">
        <f>'Dia12'!$C$23+'Dia12'!$D$23+'Dia12'!$E$23+'Dia12'!$F$23+'Dia12'!$G$23+'Dia12'!$H$23+'Dia12'!$I$23+'Dia12'!$J$23</f>
        <v>0</v>
      </c>
      <c r="E349" s="385"/>
    </row>
    <row r="350" spans="1:5" x14ac:dyDescent="0.25">
      <c r="A350" s="257"/>
      <c r="B350" s="355">
        <v>19</v>
      </c>
      <c r="C350" s="347">
        <f>'Dia12'!$X$24</f>
        <v>0</v>
      </c>
      <c r="D350" s="344">
        <f>'Dia12'!$C$24+'Dia12'!$D$24+'Dia12'!$E$24+'Dia12'!$F$24+'Dia12'!$G$24+'Dia12'!$H$24+'Dia12'!$I$24+'Dia12'!$J$24</f>
        <v>0</v>
      </c>
      <c r="E350" s="385"/>
    </row>
    <row r="351" spans="1:5" x14ac:dyDescent="0.25">
      <c r="A351" s="257"/>
      <c r="B351" s="356">
        <v>20</v>
      </c>
      <c r="C351" s="347">
        <f>'Dia12'!$X$25</f>
        <v>0</v>
      </c>
      <c r="D351" s="344">
        <f>'Dia12'!$C$25+'Dia12'!$D$25+'Dia12'!$E$25+'Dia12'!$F$25+'Dia12'!$G$25+'Dia12'!$H$25+'Dia12'!$I$25+'Dia12'!$J$25</f>
        <v>0</v>
      </c>
      <c r="E351" s="385"/>
    </row>
    <row r="352" spans="1:5" x14ac:dyDescent="0.25">
      <c r="A352" s="257"/>
      <c r="B352" s="355">
        <v>21</v>
      </c>
      <c r="C352" s="347">
        <f>'Dia12'!$X$26</f>
        <v>0</v>
      </c>
      <c r="D352" s="344">
        <f>'Dia12'!$C$26+'Dia12'!$D$26+'Dia12'!$E$26+'Dia12'!$F$26+'Dia12'!$G$26+'Dia12'!$H$26+'Dia12'!$I$26+'Dia12'!$J$26</f>
        <v>0</v>
      </c>
      <c r="E352" s="385"/>
    </row>
    <row r="353" spans="1:5" x14ac:dyDescent="0.25">
      <c r="A353" s="257"/>
      <c r="B353" s="356">
        <v>22</v>
      </c>
      <c r="C353" s="347">
        <f>'Dia12'!$X$27</f>
        <v>0</v>
      </c>
      <c r="D353" s="344">
        <f>'Dia12'!$C$27+'Dia12'!$D$27+'Dia12'!$E$27+'Dia12'!$F$27+'Dia12'!$G$27+'Dia12'!$H$27+'Dia12'!$I$27+'Dia12'!$J$27</f>
        <v>0</v>
      </c>
      <c r="E353" s="385"/>
    </row>
    <row r="354" spans="1:5" x14ac:dyDescent="0.25">
      <c r="A354" s="257"/>
      <c r="B354" s="355">
        <v>23</v>
      </c>
      <c r="C354" s="377">
        <f>'Dia12'!$X$28</f>
        <v>0</v>
      </c>
      <c r="D354" s="353">
        <f>'Dia12'!$C$28+'Dia12'!$D$28+'Dia12'!$E$28+'Dia12'!$F$28+'Dia12'!$G$28+'Dia12'!$H$28+'Dia12'!$I$28+'Dia12'!$J$28</f>
        <v>0</v>
      </c>
      <c r="E354" s="385"/>
    </row>
    <row r="355" spans="1:5" x14ac:dyDescent="0.25">
      <c r="A355" s="257"/>
      <c r="B355" s="356">
        <v>24</v>
      </c>
      <c r="C355" s="377">
        <f>'Dia12'!$X$29</f>
        <v>0</v>
      </c>
      <c r="D355" s="353">
        <f>'Dia12'!$C$29+'Dia12'!$D$29+'Dia12'!$E$29+'Dia12'!$F$29+'Dia12'!$G$29+'Dia12'!$H$29+'Dia12'!$I$29+'Dia12'!$J$29</f>
        <v>0</v>
      </c>
      <c r="E355" s="385"/>
    </row>
    <row r="356" spans="1:5" x14ac:dyDescent="0.25">
      <c r="A356" s="257"/>
      <c r="B356" s="355">
        <v>25</v>
      </c>
      <c r="C356" s="377">
        <f>'Dia12'!$X$30</f>
        <v>0</v>
      </c>
      <c r="D356" s="353">
        <f>'Dia12'!$C$30+'Dia12'!$D$30+'Dia12'!$E$30+'Dia12'!$F$30+'Dia12'!$G$30+'Dia12'!$H$30+'Dia12'!$I$30+'Dia12'!$J$30</f>
        <v>0</v>
      </c>
      <c r="E356" s="385"/>
    </row>
    <row r="357" spans="1:5" x14ac:dyDescent="0.25">
      <c r="A357" s="257"/>
      <c r="B357" s="356">
        <v>26</v>
      </c>
      <c r="C357" s="377">
        <f>'Dia12'!$X$31</f>
        <v>0</v>
      </c>
      <c r="D357" s="353">
        <f>'Dia12'!$C$31+'Dia12'!$D$31+'Dia12'!$E$31+'Dia12'!$F$31+'Dia12'!$G$31+'Dia12'!$H$31+'Dia12'!$I$31+'Dia12'!$J$31</f>
        <v>0</v>
      </c>
      <c r="E357" s="385"/>
    </row>
    <row r="358" spans="1:5" x14ac:dyDescent="0.25">
      <c r="A358" s="257"/>
      <c r="B358" s="355">
        <v>27</v>
      </c>
      <c r="C358" s="377">
        <f>'Dia12'!$X$32</f>
        <v>0</v>
      </c>
      <c r="D358" s="353">
        <f>'Dia12'!$C$32+'Dia12'!$D$32+'Dia12'!$E$32+'Dia12'!$F$32+'Dia12'!$G$32+'Dia12'!$H$32+'Dia12'!$I$32+'Dia12'!$J$32</f>
        <v>0</v>
      </c>
      <c r="E358" s="385"/>
    </row>
    <row r="359" spans="1:5" x14ac:dyDescent="0.25">
      <c r="A359" s="257"/>
      <c r="B359" s="356">
        <v>28</v>
      </c>
      <c r="C359" s="377">
        <f>'Dia12'!$X$33</f>
        <v>0</v>
      </c>
      <c r="D359" s="353">
        <f>'Dia12'!$C$33+'Dia12'!$D$33+'Dia12'!$E$33+'Dia12'!$F$33+'Dia12'!$G$33+'Dia12'!$H$33+'Dia12'!$I$33+'Dia12'!$J$33</f>
        <v>0</v>
      </c>
      <c r="E359" s="385"/>
    </row>
    <row r="360" spans="1:5" x14ac:dyDescent="0.25">
      <c r="A360" s="257"/>
      <c r="B360" s="355">
        <v>29</v>
      </c>
      <c r="C360" s="377">
        <f>'Dia12'!$X$34</f>
        <v>0</v>
      </c>
      <c r="D360" s="353">
        <f>'Dia12'!$C$34+'Dia12'!$D$34+'Dia12'!$E$34+'Dia12'!$F$34+'Dia12'!$G$34+'Dia12'!$H$34+'Dia12'!$I$34+'Dia12'!$J$34</f>
        <v>0</v>
      </c>
      <c r="E360" s="385"/>
    </row>
    <row r="361" spans="1:5" ht="15.75" thickBot="1" x14ac:dyDescent="0.3">
      <c r="A361" s="360"/>
      <c r="B361" s="362">
        <v>30</v>
      </c>
      <c r="C361" s="378">
        <f>'Dia12'!$X$35</f>
        <v>0</v>
      </c>
      <c r="D361" s="345">
        <f>'Dia12'!$C$35+'Dia12'!$D$35+'Dia12'!$E$35+'Dia12'!$F$35+'Dia12'!$G$35+'Dia12'!$H$35+'Dia12'!$I$35+'Dia12'!$J$35</f>
        <v>0</v>
      </c>
      <c r="E361" s="385"/>
    </row>
    <row r="362" spans="1:5" x14ac:dyDescent="0.25">
      <c r="A362" s="339" t="str">
        <f>'Dia13'!$B$1</f>
        <v>Gener</v>
      </c>
      <c r="B362" s="357">
        <v>1</v>
      </c>
      <c r="C362" s="346">
        <f>'Dia13'!$X$6</f>
        <v>0</v>
      </c>
      <c r="D362" s="341">
        <f>'Dia13'!$C$6+'Dia13'!$D$6+'Dia13'!$E$6+'Dia13'!$F$6+'Dia13'!$G$6+'Dia13'!$H$6+'Dia13'!$I$6+'Dia13'!$J$6</f>
        <v>0</v>
      </c>
      <c r="E362" s="385"/>
    </row>
    <row r="363" spans="1:5" x14ac:dyDescent="0.25">
      <c r="A363" s="342">
        <f>'Dia13'!$B$2</f>
        <v>13</v>
      </c>
      <c r="B363" s="356">
        <v>2</v>
      </c>
      <c r="C363" s="347">
        <f>'Dia13'!$X$7</f>
        <v>0</v>
      </c>
      <c r="D363" s="344">
        <f>'Dia13'!$C$7+'Dia13'!$D$7+'Dia13'!$E$7+'Dia13'!$F$7+'Dia13'!$G$7+'Dia13'!$H$7+'Dia13'!$I$7+'Dia13'!$J$7</f>
        <v>0</v>
      </c>
      <c r="E363" s="385"/>
    </row>
    <row r="364" spans="1:5" x14ac:dyDescent="0.25">
      <c r="A364" s="257"/>
      <c r="B364" s="355">
        <v>3</v>
      </c>
      <c r="C364" s="347">
        <f>'Dia13'!$X$8</f>
        <v>0</v>
      </c>
      <c r="D364" s="344">
        <f>'Dia13'!$C$8+'Dia13'!$D$8+'Dia13'!$E$8+'Dia13'!$F$8+'Dia13'!$G$8+'Dia13'!$H$8+'Dia13'!$I$8+'Dia13'!$J$8</f>
        <v>0</v>
      </c>
      <c r="E364" s="385"/>
    </row>
    <row r="365" spans="1:5" x14ac:dyDescent="0.25">
      <c r="A365" s="257"/>
      <c r="B365" s="356">
        <v>4</v>
      </c>
      <c r="C365" s="347">
        <f>'Dia13'!$X$9</f>
        <v>0</v>
      </c>
      <c r="D365" s="344">
        <f>'Dia13'!$C$9+'Dia13'!$D$9+'Dia13'!$E$9+'Dia13'!$F$9+'Dia13'!$G$9+'Dia13'!$H$9+'Dia13'!$I$9+'Dia13'!$J$9</f>
        <v>0</v>
      </c>
      <c r="E365" s="385"/>
    </row>
    <row r="366" spans="1:5" x14ac:dyDescent="0.25">
      <c r="A366" s="257"/>
      <c r="B366" s="355">
        <v>5</v>
      </c>
      <c r="C366" s="347">
        <f>'Dia13'!$X$10</f>
        <v>0</v>
      </c>
      <c r="D366" s="344">
        <f>'Dia13'!$C$10+'Dia13'!$D$10+'Dia13'!$E$10+'Dia13'!$F$10+'Dia13'!$G$10+'Dia13'!$H$10+'Dia13'!$I$10+'Dia13'!$J$10</f>
        <v>0</v>
      </c>
      <c r="E366" s="385"/>
    </row>
    <row r="367" spans="1:5" x14ac:dyDescent="0.25">
      <c r="A367" s="257"/>
      <c r="B367" s="356">
        <v>6</v>
      </c>
      <c r="C367" s="347">
        <f>'Dia13'!$X$11</f>
        <v>0</v>
      </c>
      <c r="D367" s="344">
        <f>'Dia13'!$C$11+'Dia13'!$D$11+'Dia13'!$E$11+'Dia13'!$F$11+'Dia13'!$G$11+'Dia13'!$H$11+'Dia13'!$I$11+'Dia13'!$J$11</f>
        <v>0</v>
      </c>
      <c r="E367" s="385"/>
    </row>
    <row r="368" spans="1:5" x14ac:dyDescent="0.25">
      <c r="A368" s="257"/>
      <c r="B368" s="355">
        <v>7</v>
      </c>
      <c r="C368" s="347">
        <f>'Dia13'!$X$12</f>
        <v>0</v>
      </c>
      <c r="D368" s="344">
        <f>'Dia13'!$C$12+'Dia13'!$D$12+'Dia13'!$E$12+'Dia13'!$F$12+'Dia13'!$G$12+'Dia13'!$H$12+'Dia13'!$I$12+'Dia13'!$J$12</f>
        <v>0</v>
      </c>
      <c r="E368" s="385"/>
    </row>
    <row r="369" spans="1:5" x14ac:dyDescent="0.25">
      <c r="A369" s="257"/>
      <c r="B369" s="356">
        <v>8</v>
      </c>
      <c r="C369" s="347">
        <f>'Dia13'!$X$13</f>
        <v>0</v>
      </c>
      <c r="D369" s="344">
        <f>'Dia13'!$C$13+'Dia13'!$D$13+'Dia13'!$E$13+'Dia13'!$F$13+'Dia13'!$G$13+'Dia13'!$H$13+'Dia13'!$I$13+'Dia13'!$J$13</f>
        <v>0</v>
      </c>
      <c r="E369" s="385"/>
    </row>
    <row r="370" spans="1:5" x14ac:dyDescent="0.25">
      <c r="A370" s="257"/>
      <c r="B370" s="355">
        <v>9</v>
      </c>
      <c r="C370" s="347">
        <f>'Dia13'!$X$14</f>
        <v>0</v>
      </c>
      <c r="D370" s="344">
        <f>'Dia13'!$C$14+'Dia13'!$D$14+'Dia13'!$E$14+'Dia13'!$F$14+'Dia13'!$G$14+'Dia13'!$H$14+'Dia13'!$I$14+'Dia13'!$J$14</f>
        <v>0</v>
      </c>
      <c r="E370" s="385"/>
    </row>
    <row r="371" spans="1:5" x14ac:dyDescent="0.25">
      <c r="A371" s="257"/>
      <c r="B371" s="356">
        <v>10</v>
      </c>
      <c r="C371" s="347">
        <f>'Dia13'!$X$15</f>
        <v>0</v>
      </c>
      <c r="D371" s="344">
        <f>'Dia13'!$C$15+'Dia13'!$D$15+'Dia13'!$E$15+'Dia13'!$F$15+'Dia13'!$G$15+'Dia13'!$H$15+'Dia13'!$I$15+'Dia13'!$J$15</f>
        <v>0</v>
      </c>
      <c r="E371" s="385"/>
    </row>
    <row r="372" spans="1:5" x14ac:dyDescent="0.25">
      <c r="A372" s="257"/>
      <c r="B372" s="355">
        <v>11</v>
      </c>
      <c r="C372" s="347">
        <f>'Dia13'!$X$16</f>
        <v>0</v>
      </c>
      <c r="D372" s="344">
        <f>'Dia13'!$C$16+'Dia13'!$D$16+'Dia13'!$E$16+'Dia13'!$F$16+'Dia13'!$G$16+'Dia13'!$H$16+'Dia13'!$I$16+'Dia13'!$J$16</f>
        <v>0</v>
      </c>
      <c r="E372" s="385"/>
    </row>
    <row r="373" spans="1:5" x14ac:dyDescent="0.25">
      <c r="A373" s="257"/>
      <c r="B373" s="356">
        <v>12</v>
      </c>
      <c r="C373" s="347">
        <f>'Dia13'!$X$17</f>
        <v>0</v>
      </c>
      <c r="D373" s="344">
        <f>'Dia13'!$C$17+'Dia13'!$D$17+'Dia13'!$E$17+'Dia13'!$F$17+'Dia13'!$G$17+'Dia13'!$H$17+'Dia13'!$I$17+'Dia13'!$J$17</f>
        <v>0</v>
      </c>
      <c r="E373" s="385"/>
    </row>
    <row r="374" spans="1:5" x14ac:dyDescent="0.25">
      <c r="A374" s="257"/>
      <c r="B374" s="355">
        <v>13</v>
      </c>
      <c r="C374" s="347">
        <f>'Dia13'!$X$18</f>
        <v>0</v>
      </c>
      <c r="D374" s="344">
        <f>'Dia13'!$C$18+'Dia13'!$D$18+'Dia13'!$E$18+'Dia13'!$F$18+'Dia13'!$G$18+'Dia13'!$H$18+'Dia13'!$I$18+'Dia13'!$J$18</f>
        <v>0</v>
      </c>
      <c r="E374" s="385"/>
    </row>
    <row r="375" spans="1:5" x14ac:dyDescent="0.25">
      <c r="A375" s="257"/>
      <c r="B375" s="356">
        <v>14</v>
      </c>
      <c r="C375" s="347">
        <f>'Dia13'!$X$19</f>
        <v>0</v>
      </c>
      <c r="D375" s="344">
        <f>'Dia13'!$C$19+'Dia13'!$D$19+'Dia13'!$E$19+'Dia13'!$F$19+'Dia13'!$G$19+'Dia13'!$H$19+'Dia13'!$I$19+'Dia13'!$J$19</f>
        <v>0</v>
      </c>
      <c r="E375" s="385"/>
    </row>
    <row r="376" spans="1:5" x14ac:dyDescent="0.25">
      <c r="A376" s="257"/>
      <c r="B376" s="355">
        <v>15</v>
      </c>
      <c r="C376" s="347">
        <f>'Dia13'!$X$20</f>
        <v>0</v>
      </c>
      <c r="D376" s="344">
        <f>'Dia13'!$C$20+'Dia13'!$D$20+'Dia13'!$E$20+'Dia13'!$F$20+'Dia13'!$G$20+'Dia13'!$H$20+'Dia13'!$I$20+'Dia13'!$J$20</f>
        <v>0</v>
      </c>
      <c r="E376" s="385"/>
    </row>
    <row r="377" spans="1:5" x14ac:dyDescent="0.25">
      <c r="A377" s="257"/>
      <c r="B377" s="356">
        <v>16</v>
      </c>
      <c r="C377" s="347">
        <f>'Dia13'!$X$21</f>
        <v>0</v>
      </c>
      <c r="D377" s="344">
        <f>'Dia13'!$C$21+'Dia13'!$D$21+'Dia13'!$E$21+'Dia13'!$F$21+'Dia13'!$G$21+'Dia13'!$H$21+'Dia13'!$I$21+'Dia13'!$J$21</f>
        <v>0</v>
      </c>
      <c r="E377" s="385"/>
    </row>
    <row r="378" spans="1:5" x14ac:dyDescent="0.25">
      <c r="A378" s="257"/>
      <c r="B378" s="355">
        <v>17</v>
      </c>
      <c r="C378" s="347">
        <f>'Dia13'!$X$22</f>
        <v>0</v>
      </c>
      <c r="D378" s="344">
        <f>'Dia13'!$C$22+'Dia13'!$D$22+'Dia13'!$E$22+'Dia13'!$F$22+'Dia13'!$G$22+'Dia13'!$H$22+'Dia13'!$I$22+'Dia13'!$J$22</f>
        <v>0</v>
      </c>
      <c r="E378" s="385"/>
    </row>
    <row r="379" spans="1:5" x14ac:dyDescent="0.25">
      <c r="A379" s="257"/>
      <c r="B379" s="356">
        <v>18</v>
      </c>
      <c r="C379" s="347">
        <f>'Dia13'!$X$23</f>
        <v>0</v>
      </c>
      <c r="D379" s="344">
        <f>'Dia13'!$C$23+'Dia13'!$D$23+'Dia13'!$E$23+'Dia13'!$F$23+'Dia13'!$G$23+'Dia13'!$H$23+'Dia13'!$I$23+'Dia13'!$J$23</f>
        <v>0</v>
      </c>
      <c r="E379" s="385"/>
    </row>
    <row r="380" spans="1:5" x14ac:dyDescent="0.25">
      <c r="A380" s="257"/>
      <c r="B380" s="355">
        <v>19</v>
      </c>
      <c r="C380" s="347">
        <f>'Dia13'!$X$24</f>
        <v>0</v>
      </c>
      <c r="D380" s="344">
        <f>'Dia13'!$C$24+'Dia13'!$D$24+'Dia13'!$E$24+'Dia13'!$F$24+'Dia13'!$G$24+'Dia13'!$H$24+'Dia13'!$I$24+'Dia13'!$J$24</f>
        <v>0</v>
      </c>
      <c r="E380" s="385"/>
    </row>
    <row r="381" spans="1:5" x14ac:dyDescent="0.25">
      <c r="A381" s="257"/>
      <c r="B381" s="356">
        <v>20</v>
      </c>
      <c r="C381" s="347">
        <f>'Dia13'!$X$25</f>
        <v>0</v>
      </c>
      <c r="D381" s="344">
        <f>'Dia13'!$C$25+'Dia13'!$D$25+'Dia13'!$E$25+'Dia13'!$F$25+'Dia13'!$G$25+'Dia13'!$H$25+'Dia13'!$I$25+'Dia13'!$J$25</f>
        <v>0</v>
      </c>
      <c r="E381" s="385"/>
    </row>
    <row r="382" spans="1:5" x14ac:dyDescent="0.25">
      <c r="A382" s="257"/>
      <c r="B382" s="355">
        <v>21</v>
      </c>
      <c r="C382" s="347">
        <f>'Dia13'!$X$26</f>
        <v>0</v>
      </c>
      <c r="D382" s="344">
        <f>'Dia13'!$C$26+'Dia13'!$D$26+'Dia13'!$E$26+'Dia13'!$F$26+'Dia13'!$G$26+'Dia13'!$H$26+'Dia13'!$I$26+'Dia13'!$J$26</f>
        <v>0</v>
      </c>
      <c r="E382" s="385"/>
    </row>
    <row r="383" spans="1:5" x14ac:dyDescent="0.25">
      <c r="A383" s="257"/>
      <c r="B383" s="356">
        <v>22</v>
      </c>
      <c r="C383" s="347">
        <f>'Dia13'!$X$27</f>
        <v>0</v>
      </c>
      <c r="D383" s="344">
        <f>'Dia13'!$C$27+'Dia13'!$D$27+'Dia13'!$E$27+'Dia13'!$F$27+'Dia13'!$G$27+'Dia13'!$H$27+'Dia13'!$I$27+'Dia13'!$J$27</f>
        <v>0</v>
      </c>
      <c r="E383" s="385"/>
    </row>
    <row r="384" spans="1:5" x14ac:dyDescent="0.25">
      <c r="A384" s="257"/>
      <c r="B384" s="355">
        <v>23</v>
      </c>
      <c r="C384" s="377">
        <f>'Dia13'!$X$28</f>
        <v>0</v>
      </c>
      <c r="D384" s="353">
        <f>'Dia13'!$C$28+'Dia13'!$D$28+'Dia13'!$E$28+'Dia13'!$F$28+'Dia13'!$G$28+'Dia13'!$H$28+'Dia13'!$I$28+'Dia13'!$J$28</f>
        <v>0</v>
      </c>
      <c r="E384" s="385"/>
    </row>
    <row r="385" spans="1:5" x14ac:dyDescent="0.25">
      <c r="A385" s="257"/>
      <c r="B385" s="356">
        <v>24</v>
      </c>
      <c r="C385" s="377">
        <f>'Dia13'!$X$29</f>
        <v>0</v>
      </c>
      <c r="D385" s="353">
        <f>'Dia13'!$C$29+'Dia13'!$D$29+'Dia13'!$E$29+'Dia13'!$F$29+'Dia13'!$G$29+'Dia13'!$H$29+'Dia13'!$I$29+'Dia13'!$J$29</f>
        <v>0</v>
      </c>
      <c r="E385" s="385"/>
    </row>
    <row r="386" spans="1:5" x14ac:dyDescent="0.25">
      <c r="A386" s="257"/>
      <c r="B386" s="355">
        <v>25</v>
      </c>
      <c r="C386" s="377">
        <f>'Dia13'!$X$30</f>
        <v>0</v>
      </c>
      <c r="D386" s="353">
        <f>'Dia13'!$C$30+'Dia13'!$D$30+'Dia13'!$E$30+'Dia13'!$F$30+'Dia13'!$G$30+'Dia13'!$H$30+'Dia13'!$I$30+'Dia13'!$J$30</f>
        <v>0</v>
      </c>
      <c r="E386" s="385"/>
    </row>
    <row r="387" spans="1:5" x14ac:dyDescent="0.25">
      <c r="A387" s="257"/>
      <c r="B387" s="356">
        <v>26</v>
      </c>
      <c r="C387" s="377">
        <f>'Dia13'!$X$31</f>
        <v>0</v>
      </c>
      <c r="D387" s="353">
        <f>'Dia13'!$C$31+'Dia13'!$D$31+'Dia13'!$E$31+'Dia13'!$F$31+'Dia13'!$G$31+'Dia13'!$H$31+'Dia13'!$I$31+'Dia13'!$J$31</f>
        <v>0</v>
      </c>
      <c r="E387" s="385"/>
    </row>
    <row r="388" spans="1:5" x14ac:dyDescent="0.25">
      <c r="A388" s="257"/>
      <c r="B388" s="355">
        <v>27</v>
      </c>
      <c r="C388" s="377">
        <f>'Dia13'!$X$32</f>
        <v>0</v>
      </c>
      <c r="D388" s="353">
        <f>'Dia13'!$C$32+'Dia13'!$D$32+'Dia13'!$E$32+'Dia13'!$F$32+'Dia13'!$G$32+'Dia13'!$H$32+'Dia13'!$I$32+'Dia13'!$J$32</f>
        <v>0</v>
      </c>
      <c r="E388" s="385"/>
    </row>
    <row r="389" spans="1:5" x14ac:dyDescent="0.25">
      <c r="A389" s="257"/>
      <c r="B389" s="356">
        <v>28</v>
      </c>
      <c r="C389" s="377">
        <f>'Dia13'!$X$33</f>
        <v>0</v>
      </c>
      <c r="D389" s="353">
        <f>'Dia13'!$C$33+'Dia13'!$D$33+'Dia13'!$E$33+'Dia13'!$F$33+'Dia13'!$G$33+'Dia13'!$H$33+'Dia13'!$I$33+'Dia13'!$J$33</f>
        <v>0</v>
      </c>
      <c r="E389" s="385"/>
    </row>
    <row r="390" spans="1:5" x14ac:dyDescent="0.25">
      <c r="A390" s="257"/>
      <c r="B390" s="355">
        <v>29</v>
      </c>
      <c r="C390" s="377">
        <f>'Dia13'!$X$34</f>
        <v>0</v>
      </c>
      <c r="D390" s="353">
        <f>'Dia13'!$C$34+'Dia13'!$D$34+'Dia13'!$E$34+'Dia13'!$F$34+'Dia13'!$G$34+'Dia13'!$H$34+'Dia13'!$I$34+'Dia13'!$J$34</f>
        <v>0</v>
      </c>
      <c r="E390" s="385"/>
    </row>
    <row r="391" spans="1:5" ht="15.75" thickBot="1" x14ac:dyDescent="0.3">
      <c r="A391" s="360"/>
      <c r="B391" s="362">
        <v>30</v>
      </c>
      <c r="C391" s="378">
        <f>'Dia13'!$X$35</f>
        <v>0</v>
      </c>
      <c r="D391" s="345">
        <f>'Dia13'!$C$35+'Dia13'!$D$35+'Dia13'!$E$35+'Dia13'!$F$35+'Dia13'!$G$35+'Dia13'!$H$35+'Dia13'!$I$35+'Dia13'!$J$35</f>
        <v>0</v>
      </c>
      <c r="E391" s="385"/>
    </row>
    <row r="392" spans="1:5" x14ac:dyDescent="0.25">
      <c r="A392" s="339" t="str">
        <f>'Dia14'!$B$1</f>
        <v>Gener</v>
      </c>
      <c r="B392" s="357">
        <v>1</v>
      </c>
      <c r="C392" s="346">
        <f>'Dia14'!$X$6</f>
        <v>0</v>
      </c>
      <c r="D392" s="341">
        <f>'Dia14'!$C$6+'Dia14'!$D$6+'Dia14'!$E$6+'Dia14'!$F$6+'Dia14'!$G$6+'Dia14'!$H$6+'Dia14'!$I$6+'Dia14'!$J$6</f>
        <v>0</v>
      </c>
      <c r="E392" s="385"/>
    </row>
    <row r="393" spans="1:5" x14ac:dyDescent="0.25">
      <c r="A393" s="342">
        <f>'Dia14'!$B$2</f>
        <v>14</v>
      </c>
      <c r="B393" s="356">
        <v>2</v>
      </c>
      <c r="C393" s="347">
        <f>'Dia14'!$X$7</f>
        <v>0</v>
      </c>
      <c r="D393" s="344">
        <f>'Dia14'!$C$7+'Dia14'!$D$7+'Dia14'!$E$7+'Dia14'!$F$7+'Dia14'!$G$7+'Dia14'!$H$7+'Dia14'!$I$7+'Dia14'!$J$7</f>
        <v>0</v>
      </c>
      <c r="E393" s="385"/>
    </row>
    <row r="394" spans="1:5" x14ac:dyDescent="0.25">
      <c r="A394" s="257"/>
      <c r="B394" s="355">
        <v>3</v>
      </c>
      <c r="C394" s="347">
        <f>'Dia14'!$X$8</f>
        <v>0</v>
      </c>
      <c r="D394" s="344">
        <f>'Dia14'!$C$8+'Dia14'!$D$8+'Dia14'!$E$8+'Dia14'!$F$8+'Dia14'!$G$8+'Dia14'!$H$8+'Dia14'!$I$8+'Dia14'!$J$8</f>
        <v>0</v>
      </c>
      <c r="E394" s="385"/>
    </row>
    <row r="395" spans="1:5" x14ac:dyDescent="0.25">
      <c r="A395" s="257"/>
      <c r="B395" s="356">
        <v>4</v>
      </c>
      <c r="C395" s="347">
        <f>'Dia14'!$X$9</f>
        <v>0</v>
      </c>
      <c r="D395" s="344">
        <f>'Dia14'!$C$9+'Dia14'!$D$9+'Dia14'!$E$9+'Dia14'!$F$9+'Dia14'!$G$9+'Dia14'!$H$9+'Dia14'!$I$9+'Dia14'!$J$9</f>
        <v>0</v>
      </c>
      <c r="E395" s="385"/>
    </row>
    <row r="396" spans="1:5" x14ac:dyDescent="0.25">
      <c r="A396" s="257"/>
      <c r="B396" s="355">
        <v>5</v>
      </c>
      <c r="C396" s="347">
        <f>'Dia14'!$X$10</f>
        <v>0</v>
      </c>
      <c r="D396" s="344">
        <f>'Dia14'!$C$10+'Dia14'!$D$10+'Dia14'!$E$10+'Dia14'!$F$10+'Dia14'!$G$10+'Dia14'!$H$10+'Dia14'!$I$10+'Dia14'!$J$10</f>
        <v>0</v>
      </c>
      <c r="E396" s="385"/>
    </row>
    <row r="397" spans="1:5" x14ac:dyDescent="0.25">
      <c r="A397" s="257"/>
      <c r="B397" s="356">
        <v>6</v>
      </c>
      <c r="C397" s="347">
        <f>'Dia14'!$X$11</f>
        <v>0</v>
      </c>
      <c r="D397" s="344">
        <f>'Dia14'!$C$11+'Dia14'!$D$11+'Dia14'!$E$11+'Dia14'!$F$11+'Dia14'!$G$11+'Dia14'!$H$11+'Dia14'!$I$11+'Dia14'!$J$11</f>
        <v>0</v>
      </c>
      <c r="E397" s="385"/>
    </row>
    <row r="398" spans="1:5" x14ac:dyDescent="0.25">
      <c r="A398" s="257"/>
      <c r="B398" s="355">
        <v>7</v>
      </c>
      <c r="C398" s="347">
        <f>'Dia14'!$X$12</f>
        <v>0</v>
      </c>
      <c r="D398" s="344">
        <f>'Dia14'!$C$12+'Dia14'!$D$12+'Dia14'!$E$12+'Dia14'!$F$12+'Dia14'!$G$12+'Dia14'!$H$12+'Dia14'!$I$12+'Dia14'!$J$12</f>
        <v>0</v>
      </c>
      <c r="E398" s="385"/>
    </row>
    <row r="399" spans="1:5" x14ac:dyDescent="0.25">
      <c r="A399" s="257"/>
      <c r="B399" s="356">
        <v>8</v>
      </c>
      <c r="C399" s="347">
        <f>'Dia14'!$X$13</f>
        <v>0</v>
      </c>
      <c r="D399" s="344">
        <f>'Dia14'!$C$13+'Dia14'!$D$13+'Dia14'!$E$13+'Dia14'!$F$13+'Dia14'!$G$13+'Dia14'!$H$13+'Dia14'!$I$13+'Dia14'!$J$13</f>
        <v>0</v>
      </c>
      <c r="E399" s="385"/>
    </row>
    <row r="400" spans="1:5" x14ac:dyDescent="0.25">
      <c r="A400" s="257"/>
      <c r="B400" s="355">
        <v>9</v>
      </c>
      <c r="C400" s="347">
        <f>'Dia14'!$X$14</f>
        <v>0</v>
      </c>
      <c r="D400" s="344">
        <f>'Dia14'!$C$14+'Dia14'!$D$14+'Dia14'!$E$14+'Dia14'!$F$14+'Dia14'!$G$14+'Dia14'!$H$14+'Dia14'!$I$14+'Dia14'!$J$14</f>
        <v>0</v>
      </c>
      <c r="E400" s="385"/>
    </row>
    <row r="401" spans="1:5" x14ac:dyDescent="0.25">
      <c r="A401" s="257"/>
      <c r="B401" s="356">
        <v>10</v>
      </c>
      <c r="C401" s="347">
        <f>'Dia14'!$X$15</f>
        <v>0</v>
      </c>
      <c r="D401" s="344">
        <f>'Dia14'!$C$15+'Dia14'!$D$15+'Dia14'!$E$15+'Dia14'!$F$15+'Dia14'!$G$15+'Dia14'!$H$15+'Dia14'!$I$15+'Dia14'!$J$15</f>
        <v>0</v>
      </c>
      <c r="E401" s="385"/>
    </row>
    <row r="402" spans="1:5" x14ac:dyDescent="0.25">
      <c r="A402" s="257"/>
      <c r="B402" s="355">
        <v>11</v>
      </c>
      <c r="C402" s="347">
        <f>'Dia14'!$X$16</f>
        <v>0</v>
      </c>
      <c r="D402" s="344">
        <f>'Dia14'!$C$16+'Dia14'!$D$16+'Dia14'!$E$16+'Dia14'!$F$16+'Dia14'!$G$16+'Dia14'!$H$16+'Dia14'!$I$16+'Dia14'!$J$16</f>
        <v>0</v>
      </c>
      <c r="E402" s="385"/>
    </row>
    <row r="403" spans="1:5" x14ac:dyDescent="0.25">
      <c r="A403" s="257"/>
      <c r="B403" s="356">
        <v>12</v>
      </c>
      <c r="C403" s="347">
        <f>'Dia14'!$X$17</f>
        <v>0</v>
      </c>
      <c r="D403" s="344">
        <f>'Dia14'!$C$17+'Dia14'!$D$17+'Dia14'!$E$17+'Dia14'!$F$17+'Dia14'!$G$17+'Dia14'!$H$17+'Dia14'!$I$17+'Dia14'!$J$17</f>
        <v>0</v>
      </c>
      <c r="E403" s="385"/>
    </row>
    <row r="404" spans="1:5" x14ac:dyDescent="0.25">
      <c r="A404" s="257"/>
      <c r="B404" s="355">
        <v>13</v>
      </c>
      <c r="C404" s="347">
        <f>'Dia14'!$X$18</f>
        <v>0</v>
      </c>
      <c r="D404" s="344">
        <f>'Dia14'!$C$18+'Dia14'!$D$18+'Dia14'!$E$18+'Dia14'!$F$18+'Dia14'!$G$18+'Dia14'!$H$18+'Dia14'!$I$18+'Dia14'!$J$18</f>
        <v>0</v>
      </c>
      <c r="E404" s="385"/>
    </row>
    <row r="405" spans="1:5" x14ac:dyDescent="0.25">
      <c r="A405" s="257"/>
      <c r="B405" s="356">
        <v>14</v>
      </c>
      <c r="C405" s="347">
        <f>'Dia14'!$X$19</f>
        <v>0</v>
      </c>
      <c r="D405" s="344">
        <f>'Dia14'!$C$19+'Dia14'!$D$19+'Dia14'!$E$19+'Dia14'!$F$19+'Dia14'!$G$19+'Dia14'!$H$19+'Dia14'!$I$19+'Dia14'!$J$19</f>
        <v>0</v>
      </c>
      <c r="E405" s="385"/>
    </row>
    <row r="406" spans="1:5" x14ac:dyDescent="0.25">
      <c r="A406" s="257"/>
      <c r="B406" s="355">
        <v>15</v>
      </c>
      <c r="C406" s="347">
        <f>'Dia14'!$X$20</f>
        <v>0</v>
      </c>
      <c r="D406" s="344">
        <f>'Dia14'!$C$20+'Dia14'!$D$20+'Dia14'!$E$20+'Dia14'!$F$20+'Dia14'!$G$20+'Dia14'!$H$20+'Dia14'!$I$20+'Dia14'!$J$20</f>
        <v>0</v>
      </c>
      <c r="E406" s="385"/>
    </row>
    <row r="407" spans="1:5" x14ac:dyDescent="0.25">
      <c r="A407" s="257"/>
      <c r="B407" s="356">
        <v>16</v>
      </c>
      <c r="C407" s="347">
        <f>'Dia14'!$X$21</f>
        <v>0</v>
      </c>
      <c r="D407" s="344">
        <f>'Dia14'!$C$21+'Dia14'!$D$21+'Dia14'!$E$21+'Dia14'!$F$21+'Dia14'!$G$21+'Dia14'!$H$21+'Dia14'!$I$21+'Dia14'!$J$21</f>
        <v>0</v>
      </c>
      <c r="E407" s="385"/>
    </row>
    <row r="408" spans="1:5" x14ac:dyDescent="0.25">
      <c r="A408" s="257"/>
      <c r="B408" s="355">
        <v>17</v>
      </c>
      <c r="C408" s="347">
        <f>'Dia14'!$X$22</f>
        <v>0</v>
      </c>
      <c r="D408" s="344">
        <f>'Dia14'!$C$22+'Dia14'!$D$22+'Dia14'!$E$22+'Dia14'!$F$22+'Dia14'!$G$22+'Dia14'!$H$22+'Dia14'!$I$22+'Dia14'!$J$22</f>
        <v>0</v>
      </c>
      <c r="E408" s="385"/>
    </row>
    <row r="409" spans="1:5" x14ac:dyDescent="0.25">
      <c r="A409" s="257"/>
      <c r="B409" s="356">
        <v>18</v>
      </c>
      <c r="C409" s="347">
        <f>'Dia14'!$X$23</f>
        <v>0</v>
      </c>
      <c r="D409" s="344">
        <f>'Dia14'!$C$23+'Dia14'!$D$23+'Dia14'!$E$23+'Dia14'!$F$23+'Dia14'!$G$23+'Dia14'!$H$23+'Dia14'!$I$23+'Dia14'!$J$23</f>
        <v>0</v>
      </c>
      <c r="E409" s="385"/>
    </row>
    <row r="410" spans="1:5" x14ac:dyDescent="0.25">
      <c r="A410" s="257"/>
      <c r="B410" s="355">
        <v>19</v>
      </c>
      <c r="C410" s="347">
        <f>'Dia14'!$X$24</f>
        <v>0</v>
      </c>
      <c r="D410" s="344">
        <f>'Dia14'!$C$24+'Dia14'!$D$24+'Dia14'!$E$24+'Dia14'!$F$24+'Dia14'!$G$24+'Dia14'!$H$24+'Dia14'!$I$24+'Dia14'!$J$24</f>
        <v>0</v>
      </c>
      <c r="E410" s="385"/>
    </row>
    <row r="411" spans="1:5" x14ac:dyDescent="0.25">
      <c r="A411" s="257"/>
      <c r="B411" s="356">
        <v>20</v>
      </c>
      <c r="C411" s="347">
        <f>'Dia14'!$X$25</f>
        <v>0</v>
      </c>
      <c r="D411" s="344">
        <f>'Dia14'!$C$25+'Dia14'!$D$25+'Dia14'!$E$25+'Dia14'!$F$25+'Dia14'!$G$25+'Dia14'!$H$25+'Dia14'!$I$25+'Dia14'!$J$25</f>
        <v>0</v>
      </c>
      <c r="E411" s="385"/>
    </row>
    <row r="412" spans="1:5" x14ac:dyDescent="0.25">
      <c r="A412" s="257"/>
      <c r="B412" s="355">
        <v>21</v>
      </c>
      <c r="C412" s="347">
        <f>'Dia14'!$X$26</f>
        <v>0</v>
      </c>
      <c r="D412" s="344">
        <f>'Dia14'!$C$26+'Dia14'!$D$26+'Dia14'!$E$26+'Dia14'!$F$26+'Dia14'!$G$26+'Dia14'!$H$26+'Dia14'!$I$26+'Dia14'!$J$26</f>
        <v>0</v>
      </c>
      <c r="E412" s="385"/>
    </row>
    <row r="413" spans="1:5" x14ac:dyDescent="0.25">
      <c r="A413" s="257"/>
      <c r="B413" s="356">
        <v>22</v>
      </c>
      <c r="C413" s="347">
        <f>'Dia14'!$X$27</f>
        <v>0</v>
      </c>
      <c r="D413" s="344">
        <f>'Dia14'!$C$27+'Dia14'!$D$27+'Dia14'!$E$27+'Dia14'!$F$27+'Dia14'!$G$27+'Dia14'!$H$27+'Dia14'!$I$27+'Dia14'!$J$27</f>
        <v>0</v>
      </c>
      <c r="E413" s="385"/>
    </row>
    <row r="414" spans="1:5" x14ac:dyDescent="0.25">
      <c r="A414" s="257"/>
      <c r="B414" s="355">
        <v>23</v>
      </c>
      <c r="C414" s="377">
        <f>'Dia14'!$X$28</f>
        <v>0</v>
      </c>
      <c r="D414" s="353">
        <f>'Dia14'!$C$28+'Dia14'!$D$28+'Dia14'!$E$28+'Dia14'!$F$28+'Dia14'!$G$28+'Dia14'!$H$28+'Dia14'!$I$28+'Dia14'!$J$28</f>
        <v>0</v>
      </c>
      <c r="E414" s="385"/>
    </row>
    <row r="415" spans="1:5" x14ac:dyDescent="0.25">
      <c r="A415" s="257"/>
      <c r="B415" s="356">
        <v>24</v>
      </c>
      <c r="C415" s="377">
        <f>'Dia14'!$X$29</f>
        <v>0</v>
      </c>
      <c r="D415" s="353">
        <f>'Dia14'!$C$29+'Dia14'!$D$29+'Dia14'!$E$29+'Dia14'!$F$29+'Dia14'!$G$29+'Dia14'!$H$29+'Dia14'!$I$29+'Dia14'!$J$29</f>
        <v>0</v>
      </c>
      <c r="E415" s="385"/>
    </row>
    <row r="416" spans="1:5" x14ac:dyDescent="0.25">
      <c r="A416" s="257"/>
      <c r="B416" s="355">
        <v>25</v>
      </c>
      <c r="C416" s="377">
        <f>'Dia14'!$X$30</f>
        <v>0</v>
      </c>
      <c r="D416" s="353">
        <f>'Dia14'!$C$30+'Dia14'!$D$30+'Dia14'!$E$30+'Dia14'!$F$30+'Dia14'!$G$30+'Dia14'!$H$30+'Dia14'!$I$30+'Dia14'!$J$30</f>
        <v>0</v>
      </c>
      <c r="E416" s="385"/>
    </row>
    <row r="417" spans="1:5" x14ac:dyDescent="0.25">
      <c r="A417" s="257"/>
      <c r="B417" s="356">
        <v>26</v>
      </c>
      <c r="C417" s="377">
        <f>'Dia14'!$X$31</f>
        <v>0</v>
      </c>
      <c r="D417" s="353">
        <f>'Dia14'!$C$31+'Dia14'!$D$31+'Dia14'!$E$31+'Dia14'!$F$31+'Dia14'!$G$31+'Dia14'!$H$31+'Dia14'!$I$31+'Dia14'!$J$31</f>
        <v>0</v>
      </c>
      <c r="E417" s="385"/>
    </row>
    <row r="418" spans="1:5" x14ac:dyDescent="0.25">
      <c r="A418" s="257"/>
      <c r="B418" s="355">
        <v>27</v>
      </c>
      <c r="C418" s="377">
        <f>'Dia14'!$X$32</f>
        <v>0</v>
      </c>
      <c r="D418" s="353">
        <f>'Dia14'!$C$32+'Dia14'!$D$32+'Dia14'!$E$32+'Dia14'!$F$32+'Dia14'!$G$32+'Dia14'!$H$32+'Dia14'!$I$32+'Dia14'!$J$32</f>
        <v>0</v>
      </c>
      <c r="E418" s="385"/>
    </row>
    <row r="419" spans="1:5" x14ac:dyDescent="0.25">
      <c r="A419" s="257"/>
      <c r="B419" s="356">
        <v>28</v>
      </c>
      <c r="C419" s="377">
        <f>'Dia14'!$X$33</f>
        <v>0</v>
      </c>
      <c r="D419" s="353">
        <f>'Dia14'!$C$33+'Dia14'!$D$33+'Dia14'!$E$33+'Dia14'!$F$33+'Dia14'!$G$33+'Dia14'!$H$33+'Dia14'!$I$33+'Dia14'!$J$33</f>
        <v>0</v>
      </c>
      <c r="E419" s="385"/>
    </row>
    <row r="420" spans="1:5" x14ac:dyDescent="0.25">
      <c r="A420" s="257"/>
      <c r="B420" s="355">
        <v>29</v>
      </c>
      <c r="C420" s="377">
        <f>'Dia14'!$X$34</f>
        <v>0</v>
      </c>
      <c r="D420" s="353">
        <f>'Dia14'!$C$34+'Dia14'!$D$34+'Dia14'!$E$34+'Dia14'!$F$34+'Dia14'!$G$34+'Dia14'!$H$34+'Dia14'!$I$34+'Dia14'!$J$34</f>
        <v>0</v>
      </c>
      <c r="E420" s="385"/>
    </row>
    <row r="421" spans="1:5" ht="15.75" thickBot="1" x14ac:dyDescent="0.3">
      <c r="A421" s="360"/>
      <c r="B421" s="362">
        <v>30</v>
      </c>
      <c r="C421" s="378">
        <f>'Dia14'!$X$35</f>
        <v>0</v>
      </c>
      <c r="D421" s="345">
        <f>'Dia14'!$C$35+'Dia14'!$D$35+'Dia14'!$E$35+'Dia14'!$F$35+'Dia14'!$G$35+'Dia14'!$H$35+'Dia14'!$I$35+'Dia14'!$J$35</f>
        <v>0</v>
      </c>
      <c r="E421" s="385"/>
    </row>
    <row r="422" spans="1:5" x14ac:dyDescent="0.25">
      <c r="A422" s="339" t="str">
        <f>'Dia15'!$B$1</f>
        <v>Gener</v>
      </c>
      <c r="B422" s="357">
        <v>1</v>
      </c>
      <c r="C422" s="346">
        <f>'Dia15'!$X$6</f>
        <v>0</v>
      </c>
      <c r="D422" s="341">
        <f>'Dia15'!$C$6+'Dia15'!$D$6+'Dia15'!$E$6+'Dia15'!$F$6+'Dia15'!$G$6+'Dia15'!$H$6+'Dia15'!$I$6+'Dia15'!$J$6</f>
        <v>0</v>
      </c>
      <c r="E422" s="385"/>
    </row>
    <row r="423" spans="1:5" x14ac:dyDescent="0.25">
      <c r="A423" s="342">
        <f>'Dia15'!$B$2</f>
        <v>15</v>
      </c>
      <c r="B423" s="356">
        <v>2</v>
      </c>
      <c r="C423" s="347">
        <f>'Dia15'!$X$7</f>
        <v>0</v>
      </c>
      <c r="D423" s="344">
        <f>'Dia15'!$C$7+'Dia15'!$D$7+'Dia15'!$E$7+'Dia15'!$F$7+'Dia15'!$G$7+'Dia15'!$H$7+'Dia15'!$I$7+'Dia15'!$J$7</f>
        <v>0</v>
      </c>
      <c r="E423" s="385"/>
    </row>
    <row r="424" spans="1:5" x14ac:dyDescent="0.25">
      <c r="A424" s="257"/>
      <c r="B424" s="355">
        <v>3</v>
      </c>
      <c r="C424" s="347">
        <f>'Dia15'!$X$8</f>
        <v>0</v>
      </c>
      <c r="D424" s="344">
        <f>'Dia15'!$C$8+'Dia15'!$D$8+'Dia15'!$E$8+'Dia15'!$F$8+'Dia15'!$G$8+'Dia15'!$H$8+'Dia15'!$I$8+'Dia15'!$J$8</f>
        <v>0</v>
      </c>
      <c r="E424" s="385"/>
    </row>
    <row r="425" spans="1:5" x14ac:dyDescent="0.25">
      <c r="A425" s="257"/>
      <c r="B425" s="356">
        <v>4</v>
      </c>
      <c r="C425" s="347">
        <f>'Dia15'!$X$9</f>
        <v>0</v>
      </c>
      <c r="D425" s="344">
        <f>'Dia15'!$C$9+'Dia15'!$D$9+'Dia15'!$E$9+'Dia15'!$F$9+'Dia15'!$G$9+'Dia15'!$H$9+'Dia15'!$I$9+'Dia15'!$J$9</f>
        <v>0</v>
      </c>
      <c r="E425" s="385"/>
    </row>
    <row r="426" spans="1:5" x14ac:dyDescent="0.25">
      <c r="A426" s="257"/>
      <c r="B426" s="355">
        <v>5</v>
      </c>
      <c r="C426" s="347">
        <f>'Dia15'!$X$10</f>
        <v>0</v>
      </c>
      <c r="D426" s="344">
        <f>'Dia15'!$C$10+'Dia15'!$D$10+'Dia15'!$E$10+'Dia15'!$F$10+'Dia15'!$G$10+'Dia15'!$H$10+'Dia15'!$I$10+'Dia15'!$J$10</f>
        <v>0</v>
      </c>
      <c r="E426" s="385"/>
    </row>
    <row r="427" spans="1:5" x14ac:dyDescent="0.25">
      <c r="A427" s="257"/>
      <c r="B427" s="356">
        <v>6</v>
      </c>
      <c r="C427" s="347">
        <f>'Dia15'!$X$11</f>
        <v>0</v>
      </c>
      <c r="D427" s="344">
        <f>'Dia15'!$C$11+'Dia15'!$D$11+'Dia15'!$E$11+'Dia15'!$F$11+'Dia15'!$G$11+'Dia15'!$H$11+'Dia15'!$I$11+'Dia15'!$J$11</f>
        <v>0</v>
      </c>
      <c r="E427" s="385"/>
    </row>
    <row r="428" spans="1:5" x14ac:dyDescent="0.25">
      <c r="A428" s="257"/>
      <c r="B428" s="355">
        <v>7</v>
      </c>
      <c r="C428" s="347">
        <f>'Dia15'!$X$12</f>
        <v>0</v>
      </c>
      <c r="D428" s="344">
        <f>'Dia15'!$C$12+'Dia15'!$D$12+'Dia15'!$E$12+'Dia15'!$F$12+'Dia15'!$G$12+'Dia15'!$H$12+'Dia15'!$I$12+'Dia15'!$J$12</f>
        <v>0</v>
      </c>
      <c r="E428" s="385"/>
    </row>
    <row r="429" spans="1:5" x14ac:dyDescent="0.25">
      <c r="A429" s="257"/>
      <c r="B429" s="356">
        <v>8</v>
      </c>
      <c r="C429" s="347">
        <f>'Dia15'!$X$13</f>
        <v>0</v>
      </c>
      <c r="D429" s="344">
        <f>'Dia15'!$C$13+'Dia15'!$D$13+'Dia15'!$E$13+'Dia15'!$F$13+'Dia15'!$G$13+'Dia15'!$H$13+'Dia15'!$I$13+'Dia15'!$J$13</f>
        <v>0</v>
      </c>
      <c r="E429" s="385"/>
    </row>
    <row r="430" spans="1:5" x14ac:dyDescent="0.25">
      <c r="A430" s="257"/>
      <c r="B430" s="355">
        <v>9</v>
      </c>
      <c r="C430" s="347">
        <f>'Dia15'!$X$14</f>
        <v>0</v>
      </c>
      <c r="D430" s="344">
        <f>'Dia15'!$C$14+'Dia15'!$D$14+'Dia15'!$E$14+'Dia15'!$F$14+'Dia15'!$G$14+'Dia15'!$H$14+'Dia15'!$I$14+'Dia15'!$J$14</f>
        <v>0</v>
      </c>
      <c r="E430" s="385"/>
    </row>
    <row r="431" spans="1:5" x14ac:dyDescent="0.25">
      <c r="A431" s="257"/>
      <c r="B431" s="356">
        <v>10</v>
      </c>
      <c r="C431" s="347">
        <f>'Dia15'!$X$15</f>
        <v>0</v>
      </c>
      <c r="D431" s="344">
        <f>'Dia15'!$C$15+'Dia15'!$D$15+'Dia15'!$E$15+'Dia15'!$F$15+'Dia15'!$G$15+'Dia15'!$H$15+'Dia15'!$I$15+'Dia15'!$J$15</f>
        <v>0</v>
      </c>
      <c r="E431" s="385"/>
    </row>
    <row r="432" spans="1:5" x14ac:dyDescent="0.25">
      <c r="A432" s="257"/>
      <c r="B432" s="355">
        <v>11</v>
      </c>
      <c r="C432" s="347">
        <f>'Dia15'!$X$16</f>
        <v>0</v>
      </c>
      <c r="D432" s="344">
        <f>'Dia15'!$C$16+'Dia15'!$D$16+'Dia15'!$E$16+'Dia15'!$F$16+'Dia15'!$G$16+'Dia15'!$H$16+'Dia15'!$I$16+'Dia15'!$J$16</f>
        <v>0</v>
      </c>
      <c r="E432" s="385"/>
    </row>
    <row r="433" spans="1:5" x14ac:dyDescent="0.25">
      <c r="A433" s="257"/>
      <c r="B433" s="356">
        <v>12</v>
      </c>
      <c r="C433" s="347">
        <f>'Dia15'!$X$17</f>
        <v>0</v>
      </c>
      <c r="D433" s="344">
        <f>'Dia15'!$C$17+'Dia15'!$D$17+'Dia15'!$E$17+'Dia15'!$F$17+'Dia15'!$G$17+'Dia15'!$H$17+'Dia15'!$I$17+'Dia15'!$J$17</f>
        <v>0</v>
      </c>
      <c r="E433" s="385"/>
    </row>
    <row r="434" spans="1:5" x14ac:dyDescent="0.25">
      <c r="A434" s="257"/>
      <c r="B434" s="355">
        <v>13</v>
      </c>
      <c r="C434" s="347">
        <f>'Dia15'!$X$18</f>
        <v>0</v>
      </c>
      <c r="D434" s="344">
        <f>'Dia15'!$C$18+'Dia15'!$D$18+'Dia15'!$E$18+'Dia15'!$F$18+'Dia15'!$G$18+'Dia15'!$H$18+'Dia15'!$I$18+'Dia15'!$J$18</f>
        <v>0</v>
      </c>
      <c r="E434" s="385"/>
    </row>
    <row r="435" spans="1:5" x14ac:dyDescent="0.25">
      <c r="A435" s="257"/>
      <c r="B435" s="356">
        <v>14</v>
      </c>
      <c r="C435" s="347">
        <f>'Dia15'!$X$19</f>
        <v>0</v>
      </c>
      <c r="D435" s="344">
        <f>'Dia15'!$C$19+'Dia15'!$D$19+'Dia15'!$E$19+'Dia15'!$F$19+'Dia15'!$G$19+'Dia15'!$H$19+'Dia15'!$I$19+'Dia15'!$J$19</f>
        <v>0</v>
      </c>
      <c r="E435" s="385"/>
    </row>
    <row r="436" spans="1:5" x14ac:dyDescent="0.25">
      <c r="A436" s="257"/>
      <c r="B436" s="355">
        <v>15</v>
      </c>
      <c r="C436" s="347">
        <f>'Dia15'!$X$20</f>
        <v>0</v>
      </c>
      <c r="D436" s="344">
        <f>'Dia15'!$C$20+'Dia15'!$D$20+'Dia15'!$E$20+'Dia15'!$F$20+'Dia15'!$G$20+'Dia15'!$H$20+'Dia15'!$I$20+'Dia15'!$J$20</f>
        <v>0</v>
      </c>
      <c r="E436" s="385"/>
    </row>
    <row r="437" spans="1:5" x14ac:dyDescent="0.25">
      <c r="A437" s="257"/>
      <c r="B437" s="356">
        <v>16</v>
      </c>
      <c r="C437" s="347">
        <f>'Dia15'!$X$21</f>
        <v>0</v>
      </c>
      <c r="D437" s="344">
        <f>'Dia15'!$C$21+'Dia15'!$D$21+'Dia15'!$E$21+'Dia15'!$F$21+'Dia15'!$G$21+'Dia15'!$H$21+'Dia15'!$I$21+'Dia15'!$J$21</f>
        <v>0</v>
      </c>
      <c r="E437" s="385"/>
    </row>
    <row r="438" spans="1:5" x14ac:dyDescent="0.25">
      <c r="A438" s="257"/>
      <c r="B438" s="355">
        <v>17</v>
      </c>
      <c r="C438" s="347">
        <f>'Dia15'!$X$22</f>
        <v>0</v>
      </c>
      <c r="D438" s="344">
        <f>'Dia15'!$C$22+'Dia15'!$D$22+'Dia15'!$E$22+'Dia15'!$F$22+'Dia15'!$G$22+'Dia15'!$H$22+'Dia15'!$I$22+'Dia15'!$J$22</f>
        <v>0</v>
      </c>
      <c r="E438" s="385"/>
    </row>
    <row r="439" spans="1:5" x14ac:dyDescent="0.25">
      <c r="A439" s="257"/>
      <c r="B439" s="356">
        <v>18</v>
      </c>
      <c r="C439" s="347">
        <f>'Dia15'!$X$23</f>
        <v>0</v>
      </c>
      <c r="D439" s="344">
        <f>'Dia15'!$C$23+'Dia15'!$D$23+'Dia15'!$E$23+'Dia15'!$F$23+'Dia15'!$G$23+'Dia15'!$H$23+'Dia15'!$I$23+'Dia15'!$J$23</f>
        <v>0</v>
      </c>
      <c r="E439" s="385"/>
    </row>
    <row r="440" spans="1:5" x14ac:dyDescent="0.25">
      <c r="A440" s="257"/>
      <c r="B440" s="355">
        <v>19</v>
      </c>
      <c r="C440" s="347">
        <f>'Dia15'!$X$24</f>
        <v>0</v>
      </c>
      <c r="D440" s="344">
        <f>'Dia15'!$C$24+'Dia15'!$D$24+'Dia15'!$E$24+'Dia15'!$F$24+'Dia15'!$G$24+'Dia15'!$H$24+'Dia15'!$I$24+'Dia15'!$J$24</f>
        <v>0</v>
      </c>
      <c r="E440" s="385"/>
    </row>
    <row r="441" spans="1:5" x14ac:dyDescent="0.25">
      <c r="A441" s="257"/>
      <c r="B441" s="356">
        <v>20</v>
      </c>
      <c r="C441" s="347">
        <f>'Dia15'!$X$25</f>
        <v>0</v>
      </c>
      <c r="D441" s="344">
        <f>'Dia15'!$C$25+'Dia15'!$D$25+'Dia15'!$E$25+'Dia15'!$F$25+'Dia15'!$G$25+'Dia15'!$H$25+'Dia15'!$I$25+'Dia15'!$J$25</f>
        <v>0</v>
      </c>
      <c r="E441" s="385"/>
    </row>
    <row r="442" spans="1:5" x14ac:dyDescent="0.25">
      <c r="A442" s="257"/>
      <c r="B442" s="355">
        <v>21</v>
      </c>
      <c r="C442" s="347">
        <f>'Dia15'!$X$26</f>
        <v>0</v>
      </c>
      <c r="D442" s="344">
        <f>'Dia15'!$C$26+'Dia15'!$D$26+'Dia15'!$E$26+'Dia15'!$F$26+'Dia15'!$G$26+'Dia15'!$H$26+'Dia15'!$I$26+'Dia15'!$J$26</f>
        <v>0</v>
      </c>
      <c r="E442" s="385"/>
    </row>
    <row r="443" spans="1:5" x14ac:dyDescent="0.25">
      <c r="A443" s="257"/>
      <c r="B443" s="356">
        <v>22</v>
      </c>
      <c r="C443" s="347">
        <f>'Dia15'!$X$27</f>
        <v>0</v>
      </c>
      <c r="D443" s="344">
        <f>'Dia15'!$C$27+'Dia15'!$D$27+'Dia15'!$E$27+'Dia15'!$F$27+'Dia15'!$G$27+'Dia15'!$H$27+'Dia15'!$I$27+'Dia15'!$J$27</f>
        <v>0</v>
      </c>
      <c r="E443" s="385"/>
    </row>
    <row r="444" spans="1:5" x14ac:dyDescent="0.25">
      <c r="A444" s="257"/>
      <c r="B444" s="355">
        <v>23</v>
      </c>
      <c r="C444" s="377">
        <f>'Dia15'!$X$28</f>
        <v>0</v>
      </c>
      <c r="D444" s="353">
        <f>'Dia15'!$C$28+'Dia15'!$D$28+'Dia15'!$E$28+'Dia15'!$F$28+'Dia15'!$G$28+'Dia15'!$H$28+'Dia15'!$I$28+'Dia15'!$J$28</f>
        <v>0</v>
      </c>
      <c r="E444" s="385"/>
    </row>
    <row r="445" spans="1:5" x14ac:dyDescent="0.25">
      <c r="A445" s="257"/>
      <c r="B445" s="356">
        <v>24</v>
      </c>
      <c r="C445" s="377">
        <f>'Dia15'!$X$29</f>
        <v>0</v>
      </c>
      <c r="D445" s="353">
        <f>'Dia15'!$C$29+'Dia15'!$D$29+'Dia15'!$E$29+'Dia15'!$F$29+'Dia15'!$G$29+'Dia15'!$H$29+'Dia15'!$I$29+'Dia15'!$J$29</f>
        <v>0</v>
      </c>
      <c r="E445" s="385"/>
    </row>
    <row r="446" spans="1:5" x14ac:dyDescent="0.25">
      <c r="A446" s="257"/>
      <c r="B446" s="355">
        <v>25</v>
      </c>
      <c r="C446" s="377">
        <f>'Dia15'!$X$30</f>
        <v>0</v>
      </c>
      <c r="D446" s="353">
        <f>'Dia15'!$C$30+'Dia15'!$D$30+'Dia15'!$E$30+'Dia15'!$F$30+'Dia15'!$G$30+'Dia15'!$H$30+'Dia15'!$I$30+'Dia15'!$J$30</f>
        <v>0</v>
      </c>
      <c r="E446" s="385"/>
    </row>
    <row r="447" spans="1:5" x14ac:dyDescent="0.25">
      <c r="A447" s="257"/>
      <c r="B447" s="356">
        <v>26</v>
      </c>
      <c r="C447" s="377">
        <f>'Dia15'!$X$31</f>
        <v>0</v>
      </c>
      <c r="D447" s="353">
        <f>'Dia15'!$C$31+'Dia15'!$D$31+'Dia15'!$E$31+'Dia15'!$F$31+'Dia15'!$G$31+'Dia15'!$H$31+'Dia15'!$I$31+'Dia15'!$J$31</f>
        <v>0</v>
      </c>
      <c r="E447" s="385"/>
    </row>
    <row r="448" spans="1:5" x14ac:dyDescent="0.25">
      <c r="A448" s="257"/>
      <c r="B448" s="355">
        <v>27</v>
      </c>
      <c r="C448" s="377">
        <f>'Dia15'!$X$32</f>
        <v>0</v>
      </c>
      <c r="D448" s="353">
        <f>'Dia15'!$C$32+'Dia15'!$D$32+'Dia15'!$E$32+'Dia15'!$F$32+'Dia15'!$G$32+'Dia15'!$H$32+'Dia15'!$I$32+'Dia15'!$J$32</f>
        <v>0</v>
      </c>
      <c r="E448" s="385"/>
    </row>
    <row r="449" spans="1:5" x14ac:dyDescent="0.25">
      <c r="A449" s="257"/>
      <c r="B449" s="356">
        <v>28</v>
      </c>
      <c r="C449" s="377">
        <f>'Dia15'!$X$33</f>
        <v>0</v>
      </c>
      <c r="D449" s="353">
        <f>'Dia15'!$C$33+'Dia15'!$D$33+'Dia15'!$E$33+'Dia15'!$F$33+'Dia15'!$G$33+'Dia15'!$H$33+'Dia15'!$I$33+'Dia15'!$J$33</f>
        <v>0</v>
      </c>
      <c r="E449" s="385"/>
    </row>
    <row r="450" spans="1:5" x14ac:dyDescent="0.25">
      <c r="A450" s="257"/>
      <c r="B450" s="355">
        <v>29</v>
      </c>
      <c r="C450" s="377">
        <f>'Dia15'!$X$34</f>
        <v>0</v>
      </c>
      <c r="D450" s="353">
        <f>'Dia15'!$C$34+'Dia15'!$D$34+'Dia15'!$E$34+'Dia15'!$F$34+'Dia15'!$G$34+'Dia15'!$H$34+'Dia15'!$I$34+'Dia15'!$J$34</f>
        <v>0</v>
      </c>
      <c r="E450" s="385"/>
    </row>
    <row r="451" spans="1:5" ht="15.75" thickBot="1" x14ac:dyDescent="0.3">
      <c r="A451" s="360"/>
      <c r="B451" s="362">
        <v>30</v>
      </c>
      <c r="C451" s="378">
        <f>'Dia15'!$X$35</f>
        <v>0</v>
      </c>
      <c r="D451" s="345">
        <f>'Dia15'!$C$35+'Dia15'!$D$35+'Dia15'!$E$35+'Dia15'!$F$35+'Dia15'!$G$35+'Dia15'!$H$35+'Dia15'!$I$35+'Dia15'!$J$35</f>
        <v>0</v>
      </c>
      <c r="E451" s="385"/>
    </row>
    <row r="452" spans="1:5" x14ac:dyDescent="0.25">
      <c r="A452" s="339" t="str">
        <f>'Dia16'!$B$1</f>
        <v>Gener</v>
      </c>
      <c r="B452" s="357">
        <v>1</v>
      </c>
      <c r="C452" s="346">
        <f>'Dia16'!$X$6</f>
        <v>0</v>
      </c>
      <c r="D452" s="341">
        <f>'Dia16'!$C$6+'Dia16'!$D$6+'Dia16'!$E$6+'Dia16'!$F$6+'Dia16'!$G$6+'Dia16'!$H$6+'Dia16'!$I$6+'Dia16'!$J$6</f>
        <v>0</v>
      </c>
      <c r="E452" s="385"/>
    </row>
    <row r="453" spans="1:5" x14ac:dyDescent="0.25">
      <c r="A453" s="342">
        <f>'Dia16'!$B$2</f>
        <v>16</v>
      </c>
      <c r="B453" s="356">
        <v>2</v>
      </c>
      <c r="C453" s="347">
        <f>'Dia16'!$X$7</f>
        <v>0</v>
      </c>
      <c r="D453" s="344">
        <f>'Dia16'!$C$7+'Dia16'!$D$7+'Dia16'!$E$7+'Dia16'!$F$7+'Dia16'!$G$7+'Dia16'!$H$7+'Dia16'!$I$7+'Dia16'!$J$7</f>
        <v>0</v>
      </c>
      <c r="E453" s="385"/>
    </row>
    <row r="454" spans="1:5" x14ac:dyDescent="0.25">
      <c r="A454" s="257"/>
      <c r="B454" s="355">
        <v>3</v>
      </c>
      <c r="C454" s="347">
        <f>'Dia16'!$X$8</f>
        <v>0</v>
      </c>
      <c r="D454" s="344">
        <f>'Dia16'!$C$8+'Dia16'!$D$8+'Dia16'!$E$8+'Dia16'!$F$8+'Dia16'!$G$8+'Dia16'!$H$8+'Dia16'!$I$8+'Dia16'!$J$8</f>
        <v>0</v>
      </c>
      <c r="E454" s="385"/>
    </row>
    <row r="455" spans="1:5" x14ac:dyDescent="0.25">
      <c r="A455" s="257"/>
      <c r="B455" s="356">
        <v>4</v>
      </c>
      <c r="C455" s="347">
        <f>'Dia16'!$X$9</f>
        <v>0</v>
      </c>
      <c r="D455" s="344">
        <f>'Dia16'!$C$9+'Dia16'!$D$9+'Dia16'!$E$9+'Dia16'!$F$9+'Dia16'!$G$9+'Dia16'!$H$9+'Dia16'!$I$9+'Dia16'!$J$9</f>
        <v>0</v>
      </c>
      <c r="E455" s="385"/>
    </row>
    <row r="456" spans="1:5" x14ac:dyDescent="0.25">
      <c r="A456" s="257"/>
      <c r="B456" s="355">
        <v>5</v>
      </c>
      <c r="C456" s="347">
        <f>'Dia16'!$X$10</f>
        <v>0</v>
      </c>
      <c r="D456" s="344">
        <f>'Dia16'!$C$10+'Dia16'!$D$10+'Dia16'!$E$10+'Dia16'!$F$10+'Dia16'!$G$10+'Dia16'!$H$10+'Dia16'!$I$10+'Dia16'!$J$10</f>
        <v>0</v>
      </c>
      <c r="E456" s="385"/>
    </row>
    <row r="457" spans="1:5" x14ac:dyDescent="0.25">
      <c r="A457" s="257"/>
      <c r="B457" s="356">
        <v>6</v>
      </c>
      <c r="C457" s="347">
        <f>'Dia16'!$X$11</f>
        <v>0</v>
      </c>
      <c r="D457" s="344">
        <f>'Dia16'!$C$11+'Dia16'!$D$11+'Dia16'!$E$11+'Dia16'!$F$11+'Dia16'!$G$11+'Dia16'!$H$11+'Dia16'!$I$11+'Dia16'!$J$11</f>
        <v>0</v>
      </c>
      <c r="E457" s="385"/>
    </row>
    <row r="458" spans="1:5" x14ac:dyDescent="0.25">
      <c r="A458" s="257"/>
      <c r="B458" s="355">
        <v>7</v>
      </c>
      <c r="C458" s="347">
        <f>'Dia16'!$X$12</f>
        <v>0</v>
      </c>
      <c r="D458" s="344">
        <f>'Dia16'!$C$12+'Dia16'!$D$12+'Dia16'!$E$12+'Dia16'!$F$12+'Dia16'!$G$12+'Dia16'!$H$12+'Dia16'!$I$12+'Dia16'!$J$12</f>
        <v>0</v>
      </c>
      <c r="E458" s="385"/>
    </row>
    <row r="459" spans="1:5" x14ac:dyDescent="0.25">
      <c r="A459" s="257"/>
      <c r="B459" s="356">
        <v>8</v>
      </c>
      <c r="C459" s="347">
        <f>'Dia16'!$X$13</f>
        <v>0</v>
      </c>
      <c r="D459" s="344">
        <f>'Dia16'!$C$13+'Dia16'!$D$13+'Dia16'!$E$13+'Dia16'!$F$13+'Dia16'!$G$13+'Dia16'!$H$13+'Dia16'!$I$13+'Dia16'!$J$13</f>
        <v>0</v>
      </c>
      <c r="E459" s="385"/>
    </row>
    <row r="460" spans="1:5" x14ac:dyDescent="0.25">
      <c r="A460" s="257"/>
      <c r="B460" s="355">
        <v>9</v>
      </c>
      <c r="C460" s="347">
        <f>'Dia16'!$X$14</f>
        <v>0</v>
      </c>
      <c r="D460" s="344">
        <f>'Dia16'!$C$14+'Dia16'!$D$14+'Dia16'!$E$14+'Dia16'!$F$14+'Dia16'!$G$14+'Dia16'!$H$14+'Dia16'!$I$14+'Dia16'!$J$14</f>
        <v>0</v>
      </c>
      <c r="E460" s="385"/>
    </row>
    <row r="461" spans="1:5" x14ac:dyDescent="0.25">
      <c r="A461" s="257"/>
      <c r="B461" s="356">
        <v>10</v>
      </c>
      <c r="C461" s="347">
        <f>'Dia16'!$X$15</f>
        <v>0</v>
      </c>
      <c r="D461" s="344">
        <f>'Dia16'!$C$15+'Dia16'!$D$15+'Dia16'!$E$15+'Dia16'!$F$15+'Dia16'!$G$15+'Dia16'!$H$15+'Dia16'!$I$15+'Dia16'!$J$15</f>
        <v>0</v>
      </c>
      <c r="E461" s="385"/>
    </row>
    <row r="462" spans="1:5" x14ac:dyDescent="0.25">
      <c r="A462" s="257"/>
      <c r="B462" s="355">
        <v>11</v>
      </c>
      <c r="C462" s="347">
        <f>'Dia16'!$X$16</f>
        <v>0</v>
      </c>
      <c r="D462" s="344">
        <f>'Dia16'!$C$16+'Dia16'!$D$16+'Dia16'!$E$16+'Dia16'!$F$16+'Dia16'!$G$16+'Dia16'!$H$16+'Dia16'!$I$16+'Dia16'!$J$16</f>
        <v>0</v>
      </c>
      <c r="E462" s="385"/>
    </row>
    <row r="463" spans="1:5" x14ac:dyDescent="0.25">
      <c r="A463" s="257"/>
      <c r="B463" s="356">
        <v>12</v>
      </c>
      <c r="C463" s="347">
        <f>'Dia16'!$X$17</f>
        <v>0</v>
      </c>
      <c r="D463" s="344">
        <f>'Dia16'!$C$17+'Dia16'!$D$17+'Dia16'!$E$17+'Dia16'!$F$17+'Dia16'!$G$17+'Dia16'!$H$17+'Dia16'!$I$17+'Dia16'!$J$17</f>
        <v>0</v>
      </c>
      <c r="E463" s="385"/>
    </row>
    <row r="464" spans="1:5" x14ac:dyDescent="0.25">
      <c r="A464" s="257"/>
      <c r="B464" s="355">
        <v>13</v>
      </c>
      <c r="C464" s="347">
        <f>'Dia16'!$X$18</f>
        <v>0</v>
      </c>
      <c r="D464" s="344">
        <f>'Dia16'!$C$18+'Dia16'!$D$18+'Dia16'!$E$18+'Dia16'!$F$18+'Dia16'!$G$18+'Dia16'!$H$18+'Dia16'!$I$18+'Dia16'!$J$18</f>
        <v>0</v>
      </c>
      <c r="E464" s="385"/>
    </row>
    <row r="465" spans="1:5" x14ac:dyDescent="0.25">
      <c r="A465" s="257"/>
      <c r="B465" s="356">
        <v>14</v>
      </c>
      <c r="C465" s="347">
        <f>'Dia16'!$X$19</f>
        <v>0</v>
      </c>
      <c r="D465" s="344">
        <f>'Dia16'!$C$19+'Dia16'!$D$19+'Dia16'!$E$19+'Dia16'!$F$19+'Dia16'!$G$19+'Dia16'!$H$19+'Dia16'!$I$19+'Dia16'!$J$19</f>
        <v>0</v>
      </c>
      <c r="E465" s="385"/>
    </row>
    <row r="466" spans="1:5" x14ac:dyDescent="0.25">
      <c r="A466" s="257"/>
      <c r="B466" s="355">
        <v>15</v>
      </c>
      <c r="C466" s="347">
        <f>'Dia16'!$X$20</f>
        <v>0</v>
      </c>
      <c r="D466" s="344">
        <f>'Dia16'!$C$20+'Dia16'!$D$20+'Dia16'!$E$20+'Dia16'!$F$20+'Dia16'!$G$20+'Dia16'!$H$20+'Dia16'!$I$20+'Dia16'!$J$20</f>
        <v>0</v>
      </c>
      <c r="E466" s="385"/>
    </row>
    <row r="467" spans="1:5" x14ac:dyDescent="0.25">
      <c r="A467" s="257"/>
      <c r="B467" s="356">
        <v>16</v>
      </c>
      <c r="C467" s="347">
        <f>'Dia16'!$X$21</f>
        <v>0</v>
      </c>
      <c r="D467" s="344">
        <f>'Dia16'!$C$21+'Dia16'!$D$21+'Dia16'!$E$21+'Dia16'!$F$21+'Dia16'!$G$21+'Dia16'!$H$21+'Dia16'!$I$21+'Dia16'!$J$21</f>
        <v>0</v>
      </c>
      <c r="E467" s="385"/>
    </row>
    <row r="468" spans="1:5" x14ac:dyDescent="0.25">
      <c r="A468" s="257"/>
      <c r="B468" s="355">
        <v>17</v>
      </c>
      <c r="C468" s="347">
        <f>'Dia16'!$X$22</f>
        <v>0</v>
      </c>
      <c r="D468" s="344">
        <f>'Dia16'!$C$22+'Dia16'!$D$22+'Dia16'!$E$22+'Dia16'!$F$22+'Dia16'!$G$22+'Dia16'!$H$22+'Dia16'!$I$22+'Dia16'!$J$22</f>
        <v>0</v>
      </c>
      <c r="E468" s="385"/>
    </row>
    <row r="469" spans="1:5" x14ac:dyDescent="0.25">
      <c r="A469" s="257"/>
      <c r="B469" s="356">
        <v>18</v>
      </c>
      <c r="C469" s="347">
        <f>'Dia16'!$X$23</f>
        <v>0</v>
      </c>
      <c r="D469" s="344">
        <f>'Dia16'!$C$23+'Dia16'!$D$23+'Dia16'!$E$23+'Dia16'!$F$23+'Dia16'!$G$23+'Dia16'!$H$23+'Dia16'!$I$23+'Dia16'!$J$23</f>
        <v>0</v>
      </c>
      <c r="E469" s="385"/>
    </row>
    <row r="470" spans="1:5" x14ac:dyDescent="0.25">
      <c r="A470" s="257"/>
      <c r="B470" s="355">
        <v>19</v>
      </c>
      <c r="C470" s="347">
        <f>'Dia16'!$X$24</f>
        <v>0</v>
      </c>
      <c r="D470" s="344">
        <f>'Dia16'!$C$24+'Dia16'!$D$24+'Dia16'!$E$24+'Dia16'!$F$24+'Dia16'!$G$24+'Dia16'!$H$24+'Dia16'!$I$24+'Dia16'!$J$24</f>
        <v>0</v>
      </c>
      <c r="E470" s="385"/>
    </row>
    <row r="471" spans="1:5" x14ac:dyDescent="0.25">
      <c r="A471" s="257"/>
      <c r="B471" s="356">
        <v>20</v>
      </c>
      <c r="C471" s="347">
        <f>'Dia16'!$X$25</f>
        <v>0</v>
      </c>
      <c r="D471" s="344">
        <f>'Dia16'!$C$25+'Dia16'!$D$25+'Dia16'!$E$25+'Dia16'!$F$25+'Dia16'!$G$25+'Dia16'!$H$25+'Dia16'!$I$25+'Dia16'!$J$25</f>
        <v>0</v>
      </c>
      <c r="E471" s="385"/>
    </row>
    <row r="472" spans="1:5" x14ac:dyDescent="0.25">
      <c r="A472" s="257"/>
      <c r="B472" s="355">
        <v>21</v>
      </c>
      <c r="C472" s="347">
        <f>'Dia16'!$X$26</f>
        <v>0</v>
      </c>
      <c r="D472" s="344">
        <f>'Dia16'!$C$26+'Dia16'!$D$26+'Dia16'!$E$26+'Dia16'!$F$26+'Dia16'!$G$26+'Dia16'!$H$26+'Dia16'!$I$26+'Dia16'!$J$26</f>
        <v>0</v>
      </c>
      <c r="E472" s="385"/>
    </row>
    <row r="473" spans="1:5" x14ac:dyDescent="0.25">
      <c r="A473" s="257"/>
      <c r="B473" s="356">
        <v>22</v>
      </c>
      <c r="C473" s="347">
        <f>'Dia16'!$X$27</f>
        <v>0</v>
      </c>
      <c r="D473" s="344">
        <f>'Dia16'!$C$27+'Dia16'!$D$27+'Dia16'!$E$27+'Dia16'!$F$27+'Dia16'!$G$27+'Dia16'!$H$27+'Dia16'!$I$27+'Dia16'!$J$27</f>
        <v>0</v>
      </c>
      <c r="E473" s="385"/>
    </row>
    <row r="474" spans="1:5" x14ac:dyDescent="0.25">
      <c r="A474" s="257"/>
      <c r="B474" s="355">
        <v>23</v>
      </c>
      <c r="C474" s="377">
        <f>'Dia16'!$X$28</f>
        <v>0</v>
      </c>
      <c r="D474" s="353">
        <f>'Dia16'!$C$28+'Dia16'!$D$28+'Dia16'!$E$28+'Dia16'!$F$28+'Dia16'!$G$28+'Dia16'!$H$28+'Dia16'!$I$28+'Dia16'!$J$28</f>
        <v>0</v>
      </c>
      <c r="E474" s="385"/>
    </row>
    <row r="475" spans="1:5" x14ac:dyDescent="0.25">
      <c r="A475" s="257"/>
      <c r="B475" s="356">
        <v>24</v>
      </c>
      <c r="C475" s="377">
        <f>'Dia16'!$X$29</f>
        <v>0</v>
      </c>
      <c r="D475" s="353">
        <f>'Dia16'!$C$29+'Dia16'!$D$29+'Dia16'!$E$29+'Dia16'!$F$29+'Dia16'!$G$29+'Dia16'!$H$29+'Dia16'!$I$29+'Dia16'!$J$29</f>
        <v>0</v>
      </c>
      <c r="E475" s="385"/>
    </row>
    <row r="476" spans="1:5" x14ac:dyDescent="0.25">
      <c r="A476" s="257"/>
      <c r="B476" s="355">
        <v>25</v>
      </c>
      <c r="C476" s="377">
        <f>'Dia16'!$X$30</f>
        <v>0</v>
      </c>
      <c r="D476" s="353">
        <f>'Dia16'!$C$30+'Dia16'!$D$30+'Dia16'!$E$30+'Dia16'!$F$30+'Dia16'!$G$30+'Dia16'!$H$30+'Dia16'!$I$30+'Dia16'!$J$30</f>
        <v>0</v>
      </c>
      <c r="E476" s="385"/>
    </row>
    <row r="477" spans="1:5" x14ac:dyDescent="0.25">
      <c r="A477" s="257"/>
      <c r="B477" s="356">
        <v>26</v>
      </c>
      <c r="C477" s="377">
        <f>'Dia16'!$X$31</f>
        <v>0</v>
      </c>
      <c r="D477" s="353">
        <f>'Dia16'!$C$31+'Dia16'!$D$31+'Dia16'!$E$31+'Dia16'!$F$31+'Dia16'!$G$31+'Dia16'!$H$31+'Dia16'!$I$31+'Dia16'!$J$31</f>
        <v>0</v>
      </c>
      <c r="E477" s="385"/>
    </row>
    <row r="478" spans="1:5" x14ac:dyDescent="0.25">
      <c r="A478" s="257"/>
      <c r="B478" s="355">
        <v>27</v>
      </c>
      <c r="C478" s="377">
        <f>'Dia16'!$X$32</f>
        <v>0</v>
      </c>
      <c r="D478" s="353">
        <f>'Dia16'!$C$32+'Dia16'!$D$32+'Dia16'!$E$32+'Dia16'!$F$32+'Dia16'!$G$32+'Dia16'!$H$32+'Dia16'!$I$32+'Dia16'!$J$32</f>
        <v>0</v>
      </c>
      <c r="E478" s="385"/>
    </row>
    <row r="479" spans="1:5" x14ac:dyDescent="0.25">
      <c r="A479" s="257"/>
      <c r="B479" s="356">
        <v>28</v>
      </c>
      <c r="C479" s="377">
        <f>'Dia16'!$X$33</f>
        <v>0</v>
      </c>
      <c r="D479" s="353">
        <f>'Dia16'!$C$33+'Dia16'!$D$33+'Dia16'!$E$33+'Dia16'!$F$33+'Dia16'!$G$33+'Dia16'!$H$33+'Dia16'!$I$33+'Dia16'!$J$33</f>
        <v>0</v>
      </c>
      <c r="E479" s="385"/>
    </row>
    <row r="480" spans="1:5" x14ac:dyDescent="0.25">
      <c r="A480" s="257"/>
      <c r="B480" s="355">
        <v>29</v>
      </c>
      <c r="C480" s="377">
        <f>'Dia16'!$X$34</f>
        <v>0</v>
      </c>
      <c r="D480" s="353">
        <f>'Dia16'!$C$34+'Dia16'!$D$34+'Dia16'!$E$34+'Dia16'!$F$34+'Dia16'!$G$34+'Dia16'!$H$34+'Dia16'!$I$34+'Dia16'!$J$34</f>
        <v>0</v>
      </c>
      <c r="E480" s="385"/>
    </row>
    <row r="481" spans="1:5" ht="15.75" thickBot="1" x14ac:dyDescent="0.3">
      <c r="A481" s="360"/>
      <c r="B481" s="362">
        <v>30</v>
      </c>
      <c r="C481" s="378">
        <f>'Dia16'!$X$35</f>
        <v>0</v>
      </c>
      <c r="D481" s="345">
        <f>'Dia16'!$C$35+'Dia16'!$D$35+'Dia16'!$E$35+'Dia16'!$F$35+'Dia16'!$G$35+'Dia16'!$H$35+'Dia16'!$I$35+'Dia16'!$J$35</f>
        <v>0</v>
      </c>
      <c r="E481" s="385"/>
    </row>
    <row r="482" spans="1:5" x14ac:dyDescent="0.25">
      <c r="A482" s="339" t="str">
        <f>'Dia17'!$B$1</f>
        <v>Gener</v>
      </c>
      <c r="B482" s="357">
        <v>1</v>
      </c>
      <c r="C482" s="346">
        <f>'Dia17'!$X$6</f>
        <v>0</v>
      </c>
      <c r="D482" s="341">
        <f>'Dia17'!$C$6+'Dia17'!$D$6+'Dia17'!$E$6+'Dia17'!$F$6+'Dia17'!$G$6+'Dia17'!$H$6+'Dia17'!$I$6+'Dia17'!$J$6</f>
        <v>0</v>
      </c>
      <c r="E482" s="385"/>
    </row>
    <row r="483" spans="1:5" x14ac:dyDescent="0.25">
      <c r="A483" s="342">
        <f>'Dia17'!$B$2</f>
        <v>17</v>
      </c>
      <c r="B483" s="356">
        <v>2</v>
      </c>
      <c r="C483" s="347">
        <f>'Dia17'!$X$7</f>
        <v>0</v>
      </c>
      <c r="D483" s="344">
        <f>'Dia17'!$C$7+'Dia17'!$D$7+'Dia17'!$E$7+'Dia17'!$F$7+'Dia17'!$G$7+'Dia17'!$H$7+'Dia17'!$I$7+'Dia17'!$J$7</f>
        <v>0</v>
      </c>
      <c r="E483" s="385"/>
    </row>
    <row r="484" spans="1:5" x14ac:dyDescent="0.25">
      <c r="A484" s="257"/>
      <c r="B484" s="355">
        <v>3</v>
      </c>
      <c r="C484" s="347">
        <f>'Dia17'!$X$8</f>
        <v>0</v>
      </c>
      <c r="D484" s="344">
        <f>'Dia17'!$C$8+'Dia17'!$D$8+'Dia17'!$E$8+'Dia17'!$F$8+'Dia17'!$G$8+'Dia17'!$H$8+'Dia17'!$I$8+'Dia17'!$J$8</f>
        <v>0</v>
      </c>
      <c r="E484" s="385"/>
    </row>
    <row r="485" spans="1:5" x14ac:dyDescent="0.25">
      <c r="A485" s="257"/>
      <c r="B485" s="356">
        <v>4</v>
      </c>
      <c r="C485" s="347">
        <f>'Dia17'!$X$9</f>
        <v>0</v>
      </c>
      <c r="D485" s="344">
        <f>'Dia17'!$C$9+'Dia17'!$D$9+'Dia17'!$E$9+'Dia17'!$F$9+'Dia17'!$G$9+'Dia17'!$H$9+'Dia17'!$I$9+'Dia17'!$J$9</f>
        <v>0</v>
      </c>
      <c r="E485" s="385"/>
    </row>
    <row r="486" spans="1:5" x14ac:dyDescent="0.25">
      <c r="A486" s="257"/>
      <c r="B486" s="355">
        <v>5</v>
      </c>
      <c r="C486" s="347">
        <f>'Dia17'!$X$10</f>
        <v>0</v>
      </c>
      <c r="D486" s="344">
        <f>'Dia17'!$C$10+'Dia17'!$D$10+'Dia17'!$E$10+'Dia17'!$F$10+'Dia17'!$G$10+'Dia17'!$H$10+'Dia17'!$I$10+'Dia17'!$J$10</f>
        <v>0</v>
      </c>
      <c r="E486" s="385"/>
    </row>
    <row r="487" spans="1:5" x14ac:dyDescent="0.25">
      <c r="A487" s="257"/>
      <c r="B487" s="356">
        <v>6</v>
      </c>
      <c r="C487" s="347">
        <f>'Dia17'!$X$11</f>
        <v>0</v>
      </c>
      <c r="D487" s="344">
        <f>'Dia17'!$C$11+'Dia17'!$D$11+'Dia17'!$E$11+'Dia17'!$F$11+'Dia17'!$G$11+'Dia17'!$H$11+'Dia17'!$I$11+'Dia17'!$J$11</f>
        <v>0</v>
      </c>
      <c r="E487" s="385"/>
    </row>
    <row r="488" spans="1:5" x14ac:dyDescent="0.25">
      <c r="A488" s="257"/>
      <c r="B488" s="355">
        <v>7</v>
      </c>
      <c r="C488" s="347">
        <f>'Dia17'!$X$12</f>
        <v>0</v>
      </c>
      <c r="D488" s="344">
        <f>'Dia17'!$C$12+'Dia17'!$D$12+'Dia17'!$E$12+'Dia17'!$F$12+'Dia17'!$G$12+'Dia17'!$H$12+'Dia17'!$I$12+'Dia17'!$J$12</f>
        <v>0</v>
      </c>
      <c r="E488" s="385"/>
    </row>
    <row r="489" spans="1:5" x14ac:dyDescent="0.25">
      <c r="A489" s="257"/>
      <c r="B489" s="356">
        <v>8</v>
      </c>
      <c r="C489" s="347">
        <f>'Dia17'!$X$13</f>
        <v>0</v>
      </c>
      <c r="D489" s="344">
        <f>'Dia17'!$C$13+'Dia17'!$D$13+'Dia17'!$E$13+'Dia17'!$F$13+'Dia17'!$G$13+'Dia17'!$H$13+'Dia17'!$I$13+'Dia17'!$J$13</f>
        <v>0</v>
      </c>
      <c r="E489" s="385"/>
    </row>
    <row r="490" spans="1:5" x14ac:dyDescent="0.25">
      <c r="A490" s="257"/>
      <c r="B490" s="355">
        <v>9</v>
      </c>
      <c r="C490" s="347">
        <f>'Dia17'!$X$14</f>
        <v>0</v>
      </c>
      <c r="D490" s="344">
        <f>'Dia17'!$C$14+'Dia17'!$D$14+'Dia17'!$E$14+'Dia17'!$F$14+'Dia17'!$G$14+'Dia17'!$H$14+'Dia17'!$I$14+'Dia17'!$J$14</f>
        <v>0</v>
      </c>
      <c r="E490" s="385"/>
    </row>
    <row r="491" spans="1:5" x14ac:dyDescent="0.25">
      <c r="A491" s="257"/>
      <c r="B491" s="356">
        <v>10</v>
      </c>
      <c r="C491" s="347">
        <f>'Dia17'!$X$15</f>
        <v>0</v>
      </c>
      <c r="D491" s="344">
        <f>'Dia17'!$C$15+'Dia17'!$D$15+'Dia17'!$E$15+'Dia17'!$F$15+'Dia17'!$G$15+'Dia17'!$H$15+'Dia17'!$I$15+'Dia17'!$J$15</f>
        <v>0</v>
      </c>
      <c r="E491" s="385"/>
    </row>
    <row r="492" spans="1:5" x14ac:dyDescent="0.25">
      <c r="A492" s="257"/>
      <c r="B492" s="355">
        <v>11</v>
      </c>
      <c r="C492" s="347">
        <f>'Dia17'!$X$16</f>
        <v>0</v>
      </c>
      <c r="D492" s="344">
        <f>'Dia17'!$C$16+'Dia17'!$D$16+'Dia17'!$E$16+'Dia17'!$F$16+'Dia17'!$G$16+'Dia17'!$H$16+'Dia17'!$I$16+'Dia17'!$J$16</f>
        <v>0</v>
      </c>
      <c r="E492" s="385"/>
    </row>
    <row r="493" spans="1:5" x14ac:dyDescent="0.25">
      <c r="A493" s="257"/>
      <c r="B493" s="356">
        <v>12</v>
      </c>
      <c r="C493" s="347">
        <f>'Dia17'!$X$17</f>
        <v>0</v>
      </c>
      <c r="D493" s="344">
        <f>'Dia17'!$C$17+'Dia17'!$D$17+'Dia17'!$E$17+'Dia17'!$F$17+'Dia17'!$G$17+'Dia17'!$H$17+'Dia17'!$I$17+'Dia17'!$J$17</f>
        <v>0</v>
      </c>
      <c r="E493" s="385"/>
    </row>
    <row r="494" spans="1:5" x14ac:dyDescent="0.25">
      <c r="A494" s="257"/>
      <c r="B494" s="355">
        <v>13</v>
      </c>
      <c r="C494" s="347">
        <f>'Dia17'!$X$18</f>
        <v>0</v>
      </c>
      <c r="D494" s="344">
        <f>'Dia17'!$C$18+'Dia17'!$D$18+'Dia17'!$E$18+'Dia17'!$F$18+'Dia17'!$G$18+'Dia17'!$H$18+'Dia17'!$I$18+'Dia17'!$J$18</f>
        <v>0</v>
      </c>
      <c r="E494" s="385"/>
    </row>
    <row r="495" spans="1:5" x14ac:dyDescent="0.25">
      <c r="A495" s="257"/>
      <c r="B495" s="356">
        <v>14</v>
      </c>
      <c r="C495" s="347">
        <f>'Dia17'!$X$19</f>
        <v>0</v>
      </c>
      <c r="D495" s="344">
        <f>'Dia17'!$C$19+'Dia17'!$D$19+'Dia17'!$E$19+'Dia17'!$F$19+'Dia17'!$G$19+'Dia17'!$H$19+'Dia17'!$I$19+'Dia17'!$J$19</f>
        <v>0</v>
      </c>
      <c r="E495" s="385"/>
    </row>
    <row r="496" spans="1:5" x14ac:dyDescent="0.25">
      <c r="A496" s="257"/>
      <c r="B496" s="355">
        <v>15</v>
      </c>
      <c r="C496" s="347">
        <f>'Dia17'!$X$20</f>
        <v>0</v>
      </c>
      <c r="D496" s="344">
        <f>'Dia17'!$C$20+'Dia17'!$D$20+'Dia17'!$E$20+'Dia17'!$F$20+'Dia17'!$G$20+'Dia17'!$H$20+'Dia17'!$I$20+'Dia17'!$J$20</f>
        <v>0</v>
      </c>
      <c r="E496" s="385"/>
    </row>
    <row r="497" spans="1:5" x14ac:dyDescent="0.25">
      <c r="A497" s="257"/>
      <c r="B497" s="356">
        <v>16</v>
      </c>
      <c r="C497" s="347">
        <f>'Dia17'!$X$21</f>
        <v>0</v>
      </c>
      <c r="D497" s="344">
        <f>'Dia17'!$C$21+'Dia17'!$D$21+'Dia17'!$E$21+'Dia17'!$F$21+'Dia17'!$G$21+'Dia17'!$H$21+'Dia17'!$I$21+'Dia17'!$J$21</f>
        <v>0</v>
      </c>
      <c r="E497" s="385"/>
    </row>
    <row r="498" spans="1:5" x14ac:dyDescent="0.25">
      <c r="A498" s="257"/>
      <c r="B498" s="355">
        <v>17</v>
      </c>
      <c r="C498" s="347">
        <f>'Dia17'!$X$22</f>
        <v>0</v>
      </c>
      <c r="D498" s="344">
        <f>'Dia17'!$C$22+'Dia17'!$D$22+'Dia17'!$E$22+'Dia17'!$F$22+'Dia17'!$G$22+'Dia17'!$H$22+'Dia17'!$I$22+'Dia17'!$J$22</f>
        <v>0</v>
      </c>
      <c r="E498" s="385"/>
    </row>
    <row r="499" spans="1:5" x14ac:dyDescent="0.25">
      <c r="A499" s="257"/>
      <c r="B499" s="356">
        <v>18</v>
      </c>
      <c r="C499" s="347">
        <f>'Dia17'!$X$23</f>
        <v>0</v>
      </c>
      <c r="D499" s="344">
        <f>'Dia17'!$C$23+'Dia17'!$D$23+'Dia17'!$E$23+'Dia17'!$F$23+'Dia17'!$G$23+'Dia17'!$H$23+'Dia17'!$I$23+'Dia17'!$J$23</f>
        <v>0</v>
      </c>
      <c r="E499" s="385"/>
    </row>
    <row r="500" spans="1:5" x14ac:dyDescent="0.25">
      <c r="A500" s="257"/>
      <c r="B500" s="355">
        <v>19</v>
      </c>
      <c r="C500" s="347">
        <f>'Dia17'!$X$24</f>
        <v>0</v>
      </c>
      <c r="D500" s="344">
        <f>'Dia17'!$C$24+'Dia17'!$D$24+'Dia17'!$E$24+'Dia17'!$F$24+'Dia17'!$G$24+'Dia17'!$H$24+'Dia17'!$I$24+'Dia17'!$J$24</f>
        <v>0</v>
      </c>
      <c r="E500" s="385"/>
    </row>
    <row r="501" spans="1:5" x14ac:dyDescent="0.25">
      <c r="A501" s="257"/>
      <c r="B501" s="356">
        <v>20</v>
      </c>
      <c r="C501" s="347">
        <f>'Dia17'!$X$25</f>
        <v>0</v>
      </c>
      <c r="D501" s="344">
        <f>'Dia17'!$C$25+'Dia17'!$D$25+'Dia17'!$E$25+'Dia17'!$F$25+'Dia17'!$G$25+'Dia17'!$H$25+'Dia17'!$I$25+'Dia17'!$J$25</f>
        <v>0</v>
      </c>
      <c r="E501" s="385"/>
    </row>
    <row r="502" spans="1:5" x14ac:dyDescent="0.25">
      <c r="A502" s="257"/>
      <c r="B502" s="355">
        <v>21</v>
      </c>
      <c r="C502" s="347">
        <f>'Dia17'!$X$26</f>
        <v>0</v>
      </c>
      <c r="D502" s="344">
        <f>'Dia17'!$C$26+'Dia17'!$D$26+'Dia17'!$E$26+'Dia17'!$F$26+'Dia17'!$G$26+'Dia17'!$H$26+'Dia17'!$I$26+'Dia17'!$J$26</f>
        <v>0</v>
      </c>
      <c r="E502" s="385"/>
    </row>
    <row r="503" spans="1:5" x14ac:dyDescent="0.25">
      <c r="A503" s="257"/>
      <c r="B503" s="356">
        <v>22</v>
      </c>
      <c r="C503" s="347">
        <f>'Dia17'!$X$27</f>
        <v>0</v>
      </c>
      <c r="D503" s="344">
        <f>'Dia17'!$C$27+'Dia17'!$D$27+'Dia17'!$E$27+'Dia17'!$F$27+'Dia17'!$G$27+'Dia17'!$H$27+'Dia17'!$I$27+'Dia17'!$J$27</f>
        <v>0</v>
      </c>
      <c r="E503" s="385"/>
    </row>
    <row r="504" spans="1:5" x14ac:dyDescent="0.25">
      <c r="A504" s="257"/>
      <c r="B504" s="355">
        <v>23</v>
      </c>
      <c r="C504" s="377">
        <f>'Dia17'!$X$28</f>
        <v>0</v>
      </c>
      <c r="D504" s="353">
        <f>'Dia17'!$C$28+'Dia17'!$D$28+'Dia17'!$E$28+'Dia17'!$F$28+'Dia17'!$G$28+'Dia17'!$H$28+'Dia17'!$I$28+'Dia17'!$J$28</f>
        <v>0</v>
      </c>
      <c r="E504" s="385"/>
    </row>
    <row r="505" spans="1:5" x14ac:dyDescent="0.25">
      <c r="A505" s="257"/>
      <c r="B505" s="356">
        <v>24</v>
      </c>
      <c r="C505" s="377">
        <f>'Dia17'!$X$29</f>
        <v>0</v>
      </c>
      <c r="D505" s="353">
        <f>'Dia17'!$C$29+'Dia17'!$D$29+'Dia17'!$E$29+'Dia17'!$F$29+'Dia17'!$G$29+'Dia17'!$H$29+'Dia17'!$I$29+'Dia17'!$J$29</f>
        <v>0</v>
      </c>
      <c r="E505" s="385"/>
    </row>
    <row r="506" spans="1:5" x14ac:dyDescent="0.25">
      <c r="A506" s="257"/>
      <c r="B506" s="355">
        <v>25</v>
      </c>
      <c r="C506" s="377">
        <f>'Dia17'!$X$30</f>
        <v>0</v>
      </c>
      <c r="D506" s="353">
        <f>'Dia17'!$C$30+'Dia17'!$D$30+'Dia17'!$E$30+'Dia17'!$F$30+'Dia17'!$G$30+'Dia17'!$H$30+'Dia17'!$I$30+'Dia17'!$J$30</f>
        <v>0</v>
      </c>
      <c r="E506" s="385"/>
    </row>
    <row r="507" spans="1:5" x14ac:dyDescent="0.25">
      <c r="A507" s="257"/>
      <c r="B507" s="356">
        <v>26</v>
      </c>
      <c r="C507" s="377">
        <f>'Dia17'!$X$31</f>
        <v>0</v>
      </c>
      <c r="D507" s="353">
        <f>'Dia17'!$C$31+'Dia17'!$D$31+'Dia17'!$E$31+'Dia17'!$F$31+'Dia17'!$G$31+'Dia17'!$H$31+'Dia17'!$I$31+'Dia17'!$J$31</f>
        <v>0</v>
      </c>
      <c r="E507" s="385"/>
    </row>
    <row r="508" spans="1:5" x14ac:dyDescent="0.25">
      <c r="A508" s="257"/>
      <c r="B508" s="355">
        <v>27</v>
      </c>
      <c r="C508" s="377">
        <f>'Dia17'!$X$32</f>
        <v>0</v>
      </c>
      <c r="D508" s="353">
        <f>'Dia17'!$C$32+'Dia17'!$D$32+'Dia17'!$E$32+'Dia17'!$F$32+'Dia17'!$G$32+'Dia17'!$H$32+'Dia17'!$I$32+'Dia17'!$J$32</f>
        <v>0</v>
      </c>
      <c r="E508" s="385"/>
    </row>
    <row r="509" spans="1:5" x14ac:dyDescent="0.25">
      <c r="A509" s="257"/>
      <c r="B509" s="356">
        <v>28</v>
      </c>
      <c r="C509" s="377">
        <f>'Dia17'!$X$33</f>
        <v>0</v>
      </c>
      <c r="D509" s="353">
        <f>'Dia17'!$C$33+'Dia17'!$D$33+'Dia17'!$E$33+'Dia17'!$F$33+'Dia17'!$G$33+'Dia17'!$H$33+'Dia17'!$I$33+'Dia17'!$J$33</f>
        <v>0</v>
      </c>
      <c r="E509" s="385"/>
    </row>
    <row r="510" spans="1:5" x14ac:dyDescent="0.25">
      <c r="A510" s="257"/>
      <c r="B510" s="355">
        <v>29</v>
      </c>
      <c r="C510" s="377">
        <f>'Dia17'!$X$34</f>
        <v>0</v>
      </c>
      <c r="D510" s="353">
        <f>'Dia17'!$C$34+'Dia17'!$D$34+'Dia17'!$E$34+'Dia17'!$F$34+'Dia17'!$G$34+'Dia17'!$H$34+'Dia17'!$I$34+'Dia17'!$J$34</f>
        <v>0</v>
      </c>
      <c r="E510" s="385"/>
    </row>
    <row r="511" spans="1:5" ht="15.75" thickBot="1" x14ac:dyDescent="0.3">
      <c r="A511" s="360"/>
      <c r="B511" s="362">
        <v>30</v>
      </c>
      <c r="C511" s="378">
        <f>'Dia17'!$X$35</f>
        <v>0</v>
      </c>
      <c r="D511" s="345">
        <f>'Dia17'!$C$35+'Dia17'!$D$35+'Dia17'!$E$35+'Dia17'!$F$35+'Dia17'!$G$35+'Dia17'!$H$35+'Dia17'!$I$35+'Dia17'!$J$35</f>
        <v>0</v>
      </c>
      <c r="E511" s="385"/>
    </row>
    <row r="512" spans="1:5" x14ac:dyDescent="0.25">
      <c r="A512" s="339" t="str">
        <f>'Dia18'!$B$1</f>
        <v>Gener</v>
      </c>
      <c r="B512" s="357">
        <v>1</v>
      </c>
      <c r="C512" s="346">
        <f>'Dia18'!$X$6</f>
        <v>0</v>
      </c>
      <c r="D512" s="341">
        <f>'Dia18'!$C$6+'Dia18'!$D$6+'Dia18'!$E$6+'Dia18'!$F$6+'Dia18'!$G$6+'Dia18'!$H$6+'Dia18'!$I$6+'Dia18'!$J$6</f>
        <v>0</v>
      </c>
      <c r="E512" s="385"/>
    </row>
    <row r="513" spans="1:5" x14ac:dyDescent="0.25">
      <c r="A513" s="342">
        <f>'Dia18'!$B$2</f>
        <v>18</v>
      </c>
      <c r="B513" s="356">
        <v>2</v>
      </c>
      <c r="C513" s="347">
        <f>'Dia18'!$X$7</f>
        <v>0</v>
      </c>
      <c r="D513" s="344">
        <f>'Dia18'!$C$7+'Dia18'!$D$7+'Dia18'!$E$7+'Dia18'!$F$7+'Dia18'!$G$7+'Dia18'!$H$7+'Dia18'!$I$7+'Dia18'!$J$7</f>
        <v>0</v>
      </c>
      <c r="E513" s="385"/>
    </row>
    <row r="514" spans="1:5" x14ac:dyDescent="0.25">
      <c r="A514" s="257"/>
      <c r="B514" s="355">
        <v>3</v>
      </c>
      <c r="C514" s="347">
        <f>'Dia18'!$X$8</f>
        <v>0</v>
      </c>
      <c r="D514" s="344">
        <f>'Dia18'!$C$8+'Dia18'!$D$8+'Dia18'!$E$8+'Dia18'!$F$8+'Dia18'!$G$8+'Dia18'!$H$8+'Dia18'!$I$8+'Dia18'!$J$8</f>
        <v>0</v>
      </c>
      <c r="E514" s="385"/>
    </row>
    <row r="515" spans="1:5" x14ac:dyDescent="0.25">
      <c r="A515" s="257"/>
      <c r="B515" s="356">
        <v>4</v>
      </c>
      <c r="C515" s="347">
        <f>'Dia18'!$X$9</f>
        <v>0</v>
      </c>
      <c r="D515" s="344">
        <f>'Dia18'!$C$9+'Dia18'!$D$9+'Dia18'!$E$9+'Dia18'!$F$9+'Dia18'!$G$9+'Dia18'!$H$9+'Dia18'!$I$9+'Dia18'!$J$9</f>
        <v>0</v>
      </c>
      <c r="E515" s="385"/>
    </row>
    <row r="516" spans="1:5" x14ac:dyDescent="0.25">
      <c r="A516" s="257"/>
      <c r="B516" s="355">
        <v>5</v>
      </c>
      <c r="C516" s="347">
        <f>'Dia18'!$X$10</f>
        <v>0</v>
      </c>
      <c r="D516" s="344">
        <f>'Dia18'!$C$10+'Dia18'!$D$10+'Dia18'!$E$10+'Dia18'!$F$10+'Dia18'!$G$10+'Dia18'!$H$10+'Dia18'!$I$10+'Dia18'!$J$10</f>
        <v>0</v>
      </c>
      <c r="E516" s="385"/>
    </row>
    <row r="517" spans="1:5" x14ac:dyDescent="0.25">
      <c r="A517" s="257"/>
      <c r="B517" s="356">
        <v>6</v>
      </c>
      <c r="C517" s="347">
        <f>'Dia18'!$X$11</f>
        <v>0</v>
      </c>
      <c r="D517" s="344">
        <f>'Dia18'!$C$11+'Dia18'!$D$11+'Dia18'!$E$11+'Dia18'!$F$11+'Dia18'!$G$11+'Dia18'!$H$11+'Dia18'!$I$11+'Dia18'!$J$11</f>
        <v>0</v>
      </c>
      <c r="E517" s="385"/>
    </row>
    <row r="518" spans="1:5" x14ac:dyDescent="0.25">
      <c r="A518" s="257"/>
      <c r="B518" s="355">
        <v>7</v>
      </c>
      <c r="C518" s="347">
        <f>'Dia18'!$X$12</f>
        <v>0</v>
      </c>
      <c r="D518" s="344">
        <f>'Dia18'!$C$12+'Dia18'!$D$12+'Dia18'!$E$12+'Dia18'!$F$12+'Dia18'!$G$12+'Dia18'!$H$12+'Dia18'!$I$12+'Dia18'!$J$12</f>
        <v>0</v>
      </c>
      <c r="E518" s="385"/>
    </row>
    <row r="519" spans="1:5" x14ac:dyDescent="0.25">
      <c r="A519" s="257"/>
      <c r="B519" s="356">
        <v>8</v>
      </c>
      <c r="C519" s="347">
        <f>'Dia18'!$X$13</f>
        <v>0</v>
      </c>
      <c r="D519" s="344">
        <f>'Dia18'!$C$13+'Dia18'!$D$13+'Dia18'!$E$13+'Dia18'!$F$13+'Dia18'!$G$13+'Dia18'!$H$13+'Dia18'!$I$13+'Dia18'!$J$13</f>
        <v>0</v>
      </c>
      <c r="E519" s="385"/>
    </row>
    <row r="520" spans="1:5" x14ac:dyDescent="0.25">
      <c r="A520" s="257"/>
      <c r="B520" s="355">
        <v>9</v>
      </c>
      <c r="C520" s="347">
        <f>'Dia18'!$X$14</f>
        <v>0</v>
      </c>
      <c r="D520" s="344">
        <f>'Dia18'!$C$14+'Dia18'!$D$14+'Dia18'!$E$14+'Dia18'!$F$14+'Dia18'!$G$14+'Dia18'!$H$14+'Dia18'!$I$14+'Dia18'!$J$14</f>
        <v>0</v>
      </c>
      <c r="E520" s="385"/>
    </row>
    <row r="521" spans="1:5" x14ac:dyDescent="0.25">
      <c r="A521" s="257"/>
      <c r="B521" s="356">
        <v>10</v>
      </c>
      <c r="C521" s="347">
        <f>'Dia18'!$X$15</f>
        <v>0</v>
      </c>
      <c r="D521" s="344">
        <f>'Dia18'!$C$15+'Dia18'!$D$15+'Dia18'!$E$15+'Dia18'!$F$15+'Dia18'!$G$15+'Dia18'!$H$15+'Dia18'!$I$15+'Dia18'!$J$15</f>
        <v>0</v>
      </c>
      <c r="E521" s="385"/>
    </row>
    <row r="522" spans="1:5" x14ac:dyDescent="0.25">
      <c r="A522" s="257"/>
      <c r="B522" s="355">
        <v>11</v>
      </c>
      <c r="C522" s="347">
        <f>'Dia18'!$X$16</f>
        <v>0</v>
      </c>
      <c r="D522" s="344">
        <f>'Dia18'!$C$16+'Dia18'!$D$16+'Dia18'!$E$16+'Dia18'!$F$16+'Dia18'!$G$16+'Dia18'!$H$16+'Dia18'!$I$16+'Dia18'!$J$16</f>
        <v>0</v>
      </c>
      <c r="E522" s="385"/>
    </row>
    <row r="523" spans="1:5" x14ac:dyDescent="0.25">
      <c r="A523" s="257"/>
      <c r="B523" s="356">
        <v>12</v>
      </c>
      <c r="C523" s="347">
        <f>'Dia18'!$X$17</f>
        <v>0</v>
      </c>
      <c r="D523" s="344">
        <f>'Dia18'!$C$17+'Dia18'!$D$17+'Dia18'!$E$17+'Dia18'!$F$17+'Dia18'!$G$17+'Dia18'!$H$17+'Dia18'!$I$17+'Dia18'!$J$17</f>
        <v>0</v>
      </c>
      <c r="E523" s="385"/>
    </row>
    <row r="524" spans="1:5" x14ac:dyDescent="0.25">
      <c r="A524" s="257"/>
      <c r="B524" s="355">
        <v>13</v>
      </c>
      <c r="C524" s="347">
        <f>'Dia18'!$X$18</f>
        <v>0</v>
      </c>
      <c r="D524" s="344">
        <f>'Dia18'!$C$18+'Dia18'!$D$18+'Dia18'!$E$18+'Dia18'!$F$18+'Dia18'!$G$18+'Dia18'!$H$18+'Dia18'!$I$18+'Dia18'!$J$18</f>
        <v>0</v>
      </c>
      <c r="E524" s="385"/>
    </row>
    <row r="525" spans="1:5" x14ac:dyDescent="0.25">
      <c r="A525" s="257"/>
      <c r="B525" s="356">
        <v>14</v>
      </c>
      <c r="C525" s="347">
        <f>'Dia18'!$X$19</f>
        <v>0</v>
      </c>
      <c r="D525" s="344">
        <f>'Dia18'!$C$19+'Dia18'!$D$19+'Dia18'!$E$19+'Dia18'!$F$19+'Dia18'!$G$19+'Dia18'!$H$19+'Dia18'!$I$19+'Dia18'!$J$19</f>
        <v>0</v>
      </c>
      <c r="E525" s="385"/>
    </row>
    <row r="526" spans="1:5" x14ac:dyDescent="0.25">
      <c r="A526" s="257"/>
      <c r="B526" s="355">
        <v>15</v>
      </c>
      <c r="C526" s="347">
        <f>'Dia18'!$X$20</f>
        <v>0</v>
      </c>
      <c r="D526" s="344">
        <f>'Dia18'!$C$20+'Dia18'!$D$20+'Dia18'!$E$20+'Dia18'!$F$20+'Dia18'!$G$20+'Dia18'!$H$20+'Dia18'!$I$20+'Dia18'!$J$20</f>
        <v>0</v>
      </c>
      <c r="E526" s="385"/>
    </row>
    <row r="527" spans="1:5" x14ac:dyDescent="0.25">
      <c r="A527" s="257"/>
      <c r="B527" s="356">
        <v>16</v>
      </c>
      <c r="C527" s="347">
        <f>'Dia18'!$X$21</f>
        <v>0</v>
      </c>
      <c r="D527" s="344">
        <f>'Dia18'!$C$21+'Dia18'!$D$21+'Dia18'!$E$21+'Dia18'!$F$21+'Dia18'!$G$21+'Dia18'!$H$21+'Dia18'!$I$21+'Dia18'!$J$21</f>
        <v>0</v>
      </c>
      <c r="E527" s="385"/>
    </row>
    <row r="528" spans="1:5" x14ac:dyDescent="0.25">
      <c r="A528" s="257"/>
      <c r="B528" s="355">
        <v>17</v>
      </c>
      <c r="C528" s="347">
        <f>'Dia18'!$X$22</f>
        <v>0</v>
      </c>
      <c r="D528" s="344">
        <f>'Dia18'!$C$22+'Dia18'!$D$22+'Dia18'!$E$22+'Dia18'!$F$22+'Dia18'!$G$22+'Dia18'!$H$22+'Dia18'!$I$22+'Dia18'!$J$22</f>
        <v>0</v>
      </c>
      <c r="E528" s="385"/>
    </row>
    <row r="529" spans="1:5" x14ac:dyDescent="0.25">
      <c r="A529" s="257"/>
      <c r="B529" s="356">
        <v>18</v>
      </c>
      <c r="C529" s="347">
        <f>'Dia18'!$X$23</f>
        <v>0</v>
      </c>
      <c r="D529" s="344">
        <f>'Dia18'!$C$23+'Dia18'!$D$23+'Dia18'!$E$23+'Dia18'!$F$23+'Dia18'!$G$23+'Dia18'!$H$23+'Dia18'!$I$23+'Dia18'!$J$23</f>
        <v>0</v>
      </c>
      <c r="E529" s="385"/>
    </row>
    <row r="530" spans="1:5" x14ac:dyDescent="0.25">
      <c r="A530" s="257"/>
      <c r="B530" s="355">
        <v>19</v>
      </c>
      <c r="C530" s="347">
        <f>'Dia18'!$X$24</f>
        <v>0</v>
      </c>
      <c r="D530" s="344">
        <f>'Dia18'!$C$24+'Dia18'!$D$24+'Dia18'!$E$24+'Dia18'!$F$24+'Dia18'!$G$24+'Dia18'!$H$24+'Dia18'!$I$24+'Dia18'!$J$24</f>
        <v>0</v>
      </c>
      <c r="E530" s="385"/>
    </row>
    <row r="531" spans="1:5" x14ac:dyDescent="0.25">
      <c r="A531" s="257"/>
      <c r="B531" s="356">
        <v>20</v>
      </c>
      <c r="C531" s="347">
        <f>'Dia18'!$X$25</f>
        <v>0</v>
      </c>
      <c r="D531" s="344">
        <f>'Dia18'!$C$25+'Dia18'!$D$25+'Dia18'!$E$25+'Dia18'!$F$25+'Dia18'!$G$25+'Dia18'!$H$25+'Dia18'!$I$25+'Dia18'!$J$25</f>
        <v>0</v>
      </c>
      <c r="E531" s="385"/>
    </row>
    <row r="532" spans="1:5" x14ac:dyDescent="0.25">
      <c r="A532" s="257"/>
      <c r="B532" s="355">
        <v>21</v>
      </c>
      <c r="C532" s="347">
        <f>'Dia18'!$X$26</f>
        <v>0</v>
      </c>
      <c r="D532" s="344">
        <f>'Dia18'!$C$26+'Dia18'!$D$26+'Dia18'!$E$26+'Dia18'!$F$26+'Dia18'!$G$26+'Dia18'!$H$26+'Dia18'!$I$26+'Dia18'!$J$26</f>
        <v>0</v>
      </c>
      <c r="E532" s="385"/>
    </row>
    <row r="533" spans="1:5" x14ac:dyDescent="0.25">
      <c r="A533" s="257"/>
      <c r="B533" s="356">
        <v>22</v>
      </c>
      <c r="C533" s="347">
        <f>'Dia18'!$X$27</f>
        <v>0</v>
      </c>
      <c r="D533" s="344">
        <f>'Dia18'!$C$27+'Dia18'!$D$27+'Dia18'!$E$27+'Dia18'!$F$27+'Dia18'!$G$27+'Dia18'!$H$27+'Dia18'!$I$27+'Dia18'!$J$27</f>
        <v>0</v>
      </c>
      <c r="E533" s="385"/>
    </row>
    <row r="534" spans="1:5" x14ac:dyDescent="0.25">
      <c r="A534" s="257"/>
      <c r="B534" s="355">
        <v>23</v>
      </c>
      <c r="C534" s="377">
        <f>'Dia18'!$X$28</f>
        <v>0</v>
      </c>
      <c r="D534" s="353">
        <f>'Dia18'!$C$28+'Dia18'!$D$28+'Dia18'!$E$28+'Dia18'!$F$28+'Dia18'!$G$28+'Dia18'!$H$28+'Dia18'!$I$28+'Dia18'!$J$28</f>
        <v>0</v>
      </c>
      <c r="E534" s="385"/>
    </row>
    <row r="535" spans="1:5" x14ac:dyDescent="0.25">
      <c r="A535" s="257"/>
      <c r="B535" s="356">
        <v>24</v>
      </c>
      <c r="C535" s="377">
        <f>'Dia18'!$X$29</f>
        <v>0</v>
      </c>
      <c r="D535" s="353">
        <f>'Dia18'!$C$29+'Dia18'!$D$29+'Dia18'!$E$29+'Dia18'!$F$29+'Dia18'!$G$29+'Dia18'!$H$29+'Dia18'!$I$29+'Dia18'!$J$29</f>
        <v>0</v>
      </c>
      <c r="E535" s="385"/>
    </row>
    <row r="536" spans="1:5" x14ac:dyDescent="0.25">
      <c r="A536" s="257"/>
      <c r="B536" s="355">
        <v>25</v>
      </c>
      <c r="C536" s="377">
        <f>'Dia18'!$X$30</f>
        <v>0</v>
      </c>
      <c r="D536" s="353">
        <f>'Dia18'!$C$30+'Dia18'!$D$30+'Dia18'!$E$30+'Dia18'!$F$30+'Dia18'!$G$30+'Dia18'!$H$30+'Dia18'!$I$30+'Dia18'!$J$30</f>
        <v>0</v>
      </c>
      <c r="E536" s="385"/>
    </row>
    <row r="537" spans="1:5" x14ac:dyDescent="0.25">
      <c r="A537" s="257"/>
      <c r="B537" s="356">
        <v>26</v>
      </c>
      <c r="C537" s="377">
        <f>'Dia18'!$X$31</f>
        <v>0</v>
      </c>
      <c r="D537" s="353">
        <f>'Dia18'!$C$31+'Dia18'!$D$31+'Dia18'!$E$31+'Dia18'!$F$31+'Dia18'!$G$31+'Dia18'!$H$31+'Dia18'!$I$31+'Dia18'!$J$31</f>
        <v>0</v>
      </c>
      <c r="E537" s="385"/>
    </row>
    <row r="538" spans="1:5" x14ac:dyDescent="0.25">
      <c r="A538" s="257"/>
      <c r="B538" s="355">
        <v>27</v>
      </c>
      <c r="C538" s="377">
        <f>'Dia18'!$X$32</f>
        <v>0</v>
      </c>
      <c r="D538" s="353">
        <f>'Dia18'!$C$32+'Dia18'!$D$32+'Dia18'!$E$32+'Dia18'!$F$32+'Dia18'!$G$32+'Dia18'!$H$32+'Dia18'!$I$32+'Dia18'!$J$32</f>
        <v>0</v>
      </c>
      <c r="E538" s="385"/>
    </row>
    <row r="539" spans="1:5" x14ac:dyDescent="0.25">
      <c r="A539" s="257"/>
      <c r="B539" s="356">
        <v>28</v>
      </c>
      <c r="C539" s="377">
        <f>'Dia18'!$X$33</f>
        <v>0</v>
      </c>
      <c r="D539" s="353">
        <f>'Dia18'!$C$33+'Dia18'!$D$33+'Dia18'!$E$33+'Dia18'!$F$33+'Dia18'!$G$33+'Dia18'!$H$33+'Dia18'!$I$33+'Dia18'!$J$33</f>
        <v>0</v>
      </c>
      <c r="E539" s="385"/>
    </row>
    <row r="540" spans="1:5" x14ac:dyDescent="0.25">
      <c r="A540" s="257"/>
      <c r="B540" s="355">
        <v>29</v>
      </c>
      <c r="C540" s="377">
        <f>'Dia18'!$X$34</f>
        <v>0</v>
      </c>
      <c r="D540" s="353">
        <f>'Dia18'!$C$34+'Dia18'!$D$34+'Dia18'!$E$34+'Dia18'!$F$34+'Dia18'!$G$34+'Dia18'!$H$34+'Dia18'!$I$34+'Dia18'!$J$34</f>
        <v>0</v>
      </c>
      <c r="E540" s="385"/>
    </row>
    <row r="541" spans="1:5" ht="15.75" thickBot="1" x14ac:dyDescent="0.3">
      <c r="A541" s="360"/>
      <c r="B541" s="362">
        <v>30</v>
      </c>
      <c r="C541" s="378">
        <f>'Dia18'!$X$35</f>
        <v>0</v>
      </c>
      <c r="D541" s="345">
        <f>'Dia18'!$C$35+'Dia18'!$D$35+'Dia18'!$E$35+'Dia18'!$F$35+'Dia18'!$G$35+'Dia18'!$H$35+'Dia18'!$I$35+'Dia18'!$J$35</f>
        <v>0</v>
      </c>
      <c r="E541" s="385"/>
    </row>
    <row r="542" spans="1:5" x14ac:dyDescent="0.25">
      <c r="A542" s="339" t="str">
        <f>'Dia19'!$B$1</f>
        <v>Gener</v>
      </c>
      <c r="B542" s="357">
        <v>1</v>
      </c>
      <c r="C542" s="346">
        <f>'Dia19'!$X$6</f>
        <v>0</v>
      </c>
      <c r="D542" s="341">
        <f>'Dia19'!$C$6+'Dia19'!$D$6+'Dia19'!$E$6+'Dia19'!$F$6+'Dia19'!$G$6+'Dia19'!$H$6+'Dia19'!$I$6+'Dia19'!$J$6</f>
        <v>0</v>
      </c>
      <c r="E542" s="385"/>
    </row>
    <row r="543" spans="1:5" x14ac:dyDescent="0.25">
      <c r="A543" s="342">
        <f>'Dia19'!$B$2</f>
        <v>19</v>
      </c>
      <c r="B543" s="356">
        <v>2</v>
      </c>
      <c r="C543" s="347">
        <f>'Dia19'!$X$7</f>
        <v>0</v>
      </c>
      <c r="D543" s="344">
        <f>'Dia19'!$C$7+'Dia19'!$D$7+'Dia19'!$E$7+'Dia19'!$F$7+'Dia19'!$G$7+'Dia19'!$H$7+'Dia19'!$I$7+'Dia19'!$J$7</f>
        <v>0</v>
      </c>
      <c r="E543" s="385"/>
    </row>
    <row r="544" spans="1:5" x14ac:dyDescent="0.25">
      <c r="A544" s="257"/>
      <c r="B544" s="355">
        <v>3</v>
      </c>
      <c r="C544" s="347">
        <f>'Dia19'!$X$8</f>
        <v>0</v>
      </c>
      <c r="D544" s="344">
        <f>'Dia19'!$C$8+'Dia19'!$D$8+'Dia19'!$E$8+'Dia19'!$F$8+'Dia19'!$G$8+'Dia19'!$H$8+'Dia19'!$I$8+'Dia19'!$J$8</f>
        <v>0</v>
      </c>
      <c r="E544" s="385"/>
    </row>
    <row r="545" spans="1:5" x14ac:dyDescent="0.25">
      <c r="A545" s="257"/>
      <c r="B545" s="356">
        <v>4</v>
      </c>
      <c r="C545" s="347">
        <f>'Dia19'!$X$9</f>
        <v>0</v>
      </c>
      <c r="D545" s="344">
        <f>'Dia19'!$C$9+'Dia19'!$D$9+'Dia19'!$E$9+'Dia19'!$F$9+'Dia19'!$G$9+'Dia19'!$H$9+'Dia19'!$I$9+'Dia19'!$J$9</f>
        <v>0</v>
      </c>
      <c r="E545" s="385"/>
    </row>
    <row r="546" spans="1:5" x14ac:dyDescent="0.25">
      <c r="A546" s="257"/>
      <c r="B546" s="355">
        <v>5</v>
      </c>
      <c r="C546" s="347">
        <f>'Dia19'!$X$10</f>
        <v>0</v>
      </c>
      <c r="D546" s="344">
        <f>'Dia19'!$C$10+'Dia19'!$D$10+'Dia19'!$E$10+'Dia19'!$F$10+'Dia19'!$G$10+'Dia19'!$H$10+'Dia19'!$I$10+'Dia19'!$J$10</f>
        <v>0</v>
      </c>
      <c r="E546" s="385"/>
    </row>
    <row r="547" spans="1:5" x14ac:dyDescent="0.25">
      <c r="A547" s="257"/>
      <c r="B547" s="356">
        <v>6</v>
      </c>
      <c r="C547" s="347">
        <f>'Dia19'!$X$11</f>
        <v>0</v>
      </c>
      <c r="D547" s="344">
        <f>'Dia19'!$C$11+'Dia19'!$D$11+'Dia19'!$E$11+'Dia19'!$F$11+'Dia19'!$G$11+'Dia19'!$H$11+'Dia19'!$I$11+'Dia19'!$J$11</f>
        <v>0</v>
      </c>
      <c r="E547" s="385"/>
    </row>
    <row r="548" spans="1:5" x14ac:dyDescent="0.25">
      <c r="A548" s="257"/>
      <c r="B548" s="355">
        <v>7</v>
      </c>
      <c r="C548" s="347">
        <f>'Dia19'!$X$12</f>
        <v>0</v>
      </c>
      <c r="D548" s="344">
        <f>'Dia19'!$C$12+'Dia19'!$D$12+'Dia19'!$E$12+'Dia19'!$F$12+'Dia19'!$G$12+'Dia19'!$H$12+'Dia19'!$I$12+'Dia19'!$J$12</f>
        <v>0</v>
      </c>
      <c r="E548" s="385"/>
    </row>
    <row r="549" spans="1:5" x14ac:dyDescent="0.25">
      <c r="A549" s="257"/>
      <c r="B549" s="356">
        <v>8</v>
      </c>
      <c r="C549" s="347">
        <f>'Dia19'!$X$13</f>
        <v>0</v>
      </c>
      <c r="D549" s="344">
        <f>'Dia19'!$C$13+'Dia19'!$D$13+'Dia19'!$E$13+'Dia19'!$F$13+'Dia19'!$G$13+'Dia19'!$H$13+'Dia19'!$I$13+'Dia19'!$J$13</f>
        <v>0</v>
      </c>
      <c r="E549" s="385"/>
    </row>
    <row r="550" spans="1:5" x14ac:dyDescent="0.25">
      <c r="A550" s="257"/>
      <c r="B550" s="355">
        <v>9</v>
      </c>
      <c r="C550" s="347">
        <f>'Dia19'!$X$14</f>
        <v>0</v>
      </c>
      <c r="D550" s="344">
        <f>'Dia19'!$C$14+'Dia19'!$D$14+'Dia19'!$E$14+'Dia19'!$F$14+'Dia19'!$G$14+'Dia19'!$H$14+'Dia19'!$I$14+'Dia19'!$J$14</f>
        <v>0</v>
      </c>
      <c r="E550" s="385"/>
    </row>
    <row r="551" spans="1:5" x14ac:dyDescent="0.25">
      <c r="A551" s="257"/>
      <c r="B551" s="356">
        <v>10</v>
      </c>
      <c r="C551" s="347">
        <f>'Dia19'!$X$15</f>
        <v>0</v>
      </c>
      <c r="D551" s="344">
        <f>'Dia19'!$C$15+'Dia19'!$D$15+'Dia19'!$E$15+'Dia19'!$F$15+'Dia19'!$G$15+'Dia19'!$H$15+'Dia19'!$I$15+'Dia19'!$J$15</f>
        <v>0</v>
      </c>
      <c r="E551" s="385"/>
    </row>
    <row r="552" spans="1:5" x14ac:dyDescent="0.25">
      <c r="A552" s="257"/>
      <c r="B552" s="355">
        <v>11</v>
      </c>
      <c r="C552" s="347">
        <f>'Dia19'!$X$16</f>
        <v>0</v>
      </c>
      <c r="D552" s="344">
        <f>'Dia19'!$C$16+'Dia19'!$D$16+'Dia19'!$E$16+'Dia19'!$F$16+'Dia19'!$G$16+'Dia19'!$H$16+'Dia19'!$I$16+'Dia19'!$J$16</f>
        <v>0</v>
      </c>
      <c r="E552" s="385"/>
    </row>
    <row r="553" spans="1:5" x14ac:dyDescent="0.25">
      <c r="A553" s="257"/>
      <c r="B553" s="356">
        <v>12</v>
      </c>
      <c r="C553" s="347">
        <f>'Dia19'!$X$17</f>
        <v>0</v>
      </c>
      <c r="D553" s="344">
        <f>'Dia19'!$C$17+'Dia19'!$D$17+'Dia19'!$E$17+'Dia19'!$F$17+'Dia19'!$G$17+'Dia19'!$H$17+'Dia19'!$I$17+'Dia19'!$J$17</f>
        <v>0</v>
      </c>
      <c r="E553" s="385"/>
    </row>
    <row r="554" spans="1:5" x14ac:dyDescent="0.25">
      <c r="A554" s="257"/>
      <c r="B554" s="355">
        <v>13</v>
      </c>
      <c r="C554" s="347">
        <f>'Dia19'!$X$18</f>
        <v>0</v>
      </c>
      <c r="D554" s="344">
        <f>'Dia19'!$C$18+'Dia19'!$D$18+'Dia19'!$E$18+'Dia19'!$F$18+'Dia19'!$G$18+'Dia19'!$H$18+'Dia19'!$I$18+'Dia19'!$J$18</f>
        <v>0</v>
      </c>
      <c r="E554" s="385"/>
    </row>
    <row r="555" spans="1:5" x14ac:dyDescent="0.25">
      <c r="A555" s="257"/>
      <c r="B555" s="356">
        <v>14</v>
      </c>
      <c r="C555" s="347">
        <f>'Dia19'!$X$19</f>
        <v>0</v>
      </c>
      <c r="D555" s="344">
        <f>'Dia19'!$C$19+'Dia19'!$D$19+'Dia19'!$E$19+'Dia19'!$F$19+'Dia19'!$G$19+'Dia19'!$H$19+'Dia19'!$I$19+'Dia19'!$J$19</f>
        <v>0</v>
      </c>
      <c r="E555" s="385"/>
    </row>
    <row r="556" spans="1:5" x14ac:dyDescent="0.25">
      <c r="A556" s="257"/>
      <c r="B556" s="355">
        <v>15</v>
      </c>
      <c r="C556" s="347">
        <f>'Dia19'!$X$20</f>
        <v>0</v>
      </c>
      <c r="D556" s="344">
        <f>'Dia19'!$C$20+'Dia19'!$D$20+'Dia19'!$E$20+'Dia19'!$F$20+'Dia19'!$G$20+'Dia19'!$H$20+'Dia19'!$I$20+'Dia19'!$J$20</f>
        <v>0</v>
      </c>
      <c r="E556" s="385"/>
    </row>
    <row r="557" spans="1:5" x14ac:dyDescent="0.25">
      <c r="A557" s="257"/>
      <c r="B557" s="356">
        <v>16</v>
      </c>
      <c r="C557" s="347">
        <f>'Dia19'!$X$21</f>
        <v>0</v>
      </c>
      <c r="D557" s="344">
        <f>'Dia19'!$C$21+'Dia19'!$D$21+'Dia19'!$E$21+'Dia19'!$F$21+'Dia19'!$G$21+'Dia19'!$H$21+'Dia19'!$I$21+'Dia19'!$J$21</f>
        <v>0</v>
      </c>
      <c r="E557" s="385"/>
    </row>
    <row r="558" spans="1:5" x14ac:dyDescent="0.25">
      <c r="A558" s="257"/>
      <c r="B558" s="355">
        <v>17</v>
      </c>
      <c r="C558" s="347">
        <f>'Dia19'!$X$22</f>
        <v>0</v>
      </c>
      <c r="D558" s="344">
        <f>'Dia19'!$C$22+'Dia19'!$D$22+'Dia19'!$E$22+'Dia19'!$F$22+'Dia19'!$G$22+'Dia19'!$H$22+'Dia19'!$I$22+'Dia19'!$J$22</f>
        <v>0</v>
      </c>
      <c r="E558" s="385"/>
    </row>
    <row r="559" spans="1:5" x14ac:dyDescent="0.25">
      <c r="A559" s="257"/>
      <c r="B559" s="356">
        <v>18</v>
      </c>
      <c r="C559" s="347">
        <f>'Dia19'!$X$23</f>
        <v>0</v>
      </c>
      <c r="D559" s="344">
        <f>'Dia19'!$C$23+'Dia19'!$D$23+'Dia19'!$E$23+'Dia19'!$F$23+'Dia19'!$G$23+'Dia19'!$H$23+'Dia19'!$I$23+'Dia19'!$J$23</f>
        <v>0</v>
      </c>
      <c r="E559" s="385"/>
    </row>
    <row r="560" spans="1:5" x14ac:dyDescent="0.25">
      <c r="A560" s="257"/>
      <c r="B560" s="355">
        <v>19</v>
      </c>
      <c r="C560" s="347">
        <f>'Dia19'!$X$24</f>
        <v>0</v>
      </c>
      <c r="D560" s="344">
        <f>'Dia19'!$C$24+'Dia19'!$D$24+'Dia19'!$E$24+'Dia19'!$F$24+'Dia19'!$G$24+'Dia19'!$H$24+'Dia19'!$I$24+'Dia19'!$J$24</f>
        <v>0</v>
      </c>
      <c r="E560" s="385"/>
    </row>
    <row r="561" spans="1:5" x14ac:dyDescent="0.25">
      <c r="A561" s="257"/>
      <c r="B561" s="356">
        <v>20</v>
      </c>
      <c r="C561" s="347">
        <f>'Dia19'!$X$25</f>
        <v>0</v>
      </c>
      <c r="D561" s="344">
        <f>'Dia19'!$C$25+'Dia19'!$D$25+'Dia19'!$E$25+'Dia19'!$F$25+'Dia19'!$G$25+'Dia19'!$H$25+'Dia19'!$I$25+'Dia19'!$J$25</f>
        <v>0</v>
      </c>
      <c r="E561" s="385"/>
    </row>
    <row r="562" spans="1:5" x14ac:dyDescent="0.25">
      <c r="A562" s="257"/>
      <c r="B562" s="355">
        <v>21</v>
      </c>
      <c r="C562" s="347">
        <f>'Dia19'!$X$26</f>
        <v>0</v>
      </c>
      <c r="D562" s="344">
        <f>'Dia19'!$C$26+'Dia19'!$D$26+'Dia19'!$E$26+'Dia19'!$F$26+'Dia19'!$G$26+'Dia19'!$H$26+'Dia19'!$I$26+'Dia19'!$J$26</f>
        <v>0</v>
      </c>
      <c r="E562" s="385"/>
    </row>
    <row r="563" spans="1:5" x14ac:dyDescent="0.25">
      <c r="A563" s="257"/>
      <c r="B563" s="356">
        <v>22</v>
      </c>
      <c r="C563" s="347">
        <f>'Dia19'!$X$27</f>
        <v>0</v>
      </c>
      <c r="D563" s="344">
        <f>'Dia19'!$C$27+'Dia19'!$D$27+'Dia19'!$E$27+'Dia19'!$F$27+'Dia19'!$G$27+'Dia19'!$H$27+'Dia19'!$I$27+'Dia19'!$J$27</f>
        <v>0</v>
      </c>
      <c r="E563" s="385"/>
    </row>
    <row r="564" spans="1:5" x14ac:dyDescent="0.25">
      <c r="A564" s="257"/>
      <c r="B564" s="355">
        <v>23</v>
      </c>
      <c r="C564" s="377">
        <f>'Dia19'!$X$28</f>
        <v>0</v>
      </c>
      <c r="D564" s="353">
        <f>'Dia19'!$C$28+'Dia19'!$D$28+'Dia19'!$E$28+'Dia19'!$F$28+'Dia19'!$G$28+'Dia19'!$H$28+'Dia19'!$I$28+'Dia19'!$J$28</f>
        <v>0</v>
      </c>
      <c r="E564" s="385"/>
    </row>
    <row r="565" spans="1:5" x14ac:dyDescent="0.25">
      <c r="A565" s="257"/>
      <c r="B565" s="356">
        <v>24</v>
      </c>
      <c r="C565" s="377">
        <f>'Dia19'!$X$29</f>
        <v>0</v>
      </c>
      <c r="D565" s="353">
        <f>'Dia19'!$C$29+'Dia19'!$D$29+'Dia19'!$E$29+'Dia19'!$F$29+'Dia19'!$G$29+'Dia19'!$H$29+'Dia19'!$I$29+'Dia19'!$J$29</f>
        <v>0</v>
      </c>
      <c r="E565" s="385"/>
    </row>
    <row r="566" spans="1:5" x14ac:dyDescent="0.25">
      <c r="A566" s="257"/>
      <c r="B566" s="355">
        <v>25</v>
      </c>
      <c r="C566" s="377">
        <f>'Dia19'!$X$30</f>
        <v>0</v>
      </c>
      <c r="D566" s="353">
        <f>'Dia19'!$C$30+'Dia19'!$D$30+'Dia19'!$E$30+'Dia19'!$F$30+'Dia19'!$G$30+'Dia19'!$H$30+'Dia19'!$I$30+'Dia19'!$J$30</f>
        <v>0</v>
      </c>
      <c r="E566" s="385"/>
    </row>
    <row r="567" spans="1:5" x14ac:dyDescent="0.25">
      <c r="A567" s="257"/>
      <c r="B567" s="356">
        <v>26</v>
      </c>
      <c r="C567" s="377">
        <f>'Dia19'!$X$31</f>
        <v>0</v>
      </c>
      <c r="D567" s="353">
        <f>'Dia19'!$C$31+'Dia19'!$D$31+'Dia19'!$E$31+'Dia19'!$F$31+'Dia19'!$G$31+'Dia19'!$H$31+'Dia19'!$I$31+'Dia19'!$J$31</f>
        <v>0</v>
      </c>
      <c r="E567" s="385"/>
    </row>
    <row r="568" spans="1:5" x14ac:dyDescent="0.25">
      <c r="A568" s="257"/>
      <c r="B568" s="355">
        <v>27</v>
      </c>
      <c r="C568" s="377">
        <f>'Dia19'!$X$32</f>
        <v>0</v>
      </c>
      <c r="D568" s="353">
        <f>'Dia19'!$C$32+'Dia19'!$D$32+'Dia19'!$E$32+'Dia19'!$F$32+'Dia19'!$G$32+'Dia19'!$H$32+'Dia19'!$I$32+'Dia19'!$J$32</f>
        <v>0</v>
      </c>
      <c r="E568" s="385"/>
    </row>
    <row r="569" spans="1:5" x14ac:dyDescent="0.25">
      <c r="A569" s="257"/>
      <c r="B569" s="356">
        <v>28</v>
      </c>
      <c r="C569" s="377">
        <f>'Dia19'!$X$33</f>
        <v>0</v>
      </c>
      <c r="D569" s="353">
        <f>'Dia19'!$C$33+'Dia19'!$D$33+'Dia19'!$E$33+'Dia19'!$F$33+'Dia19'!$G$33+'Dia19'!$H$33+'Dia19'!$I$33+'Dia19'!$J$33</f>
        <v>0</v>
      </c>
      <c r="E569" s="385"/>
    </row>
    <row r="570" spans="1:5" x14ac:dyDescent="0.25">
      <c r="A570" s="257"/>
      <c r="B570" s="355">
        <v>29</v>
      </c>
      <c r="C570" s="377">
        <f>'Dia19'!$X$34</f>
        <v>0</v>
      </c>
      <c r="D570" s="353">
        <f>'Dia19'!$C$34+'Dia19'!$D$34+'Dia19'!$E$34+'Dia19'!$F$34+'Dia19'!$G$34+'Dia19'!$H$34+'Dia19'!$I$34+'Dia19'!$J$34</f>
        <v>0</v>
      </c>
      <c r="E570" s="385"/>
    </row>
    <row r="571" spans="1:5" ht="15.75" thickBot="1" x14ac:dyDescent="0.3">
      <c r="A571" s="360"/>
      <c r="B571" s="362">
        <v>30</v>
      </c>
      <c r="C571" s="378">
        <f>'Dia19'!$X$35</f>
        <v>0</v>
      </c>
      <c r="D571" s="345">
        <f>'Dia19'!$C$35+'Dia19'!$D$35+'Dia19'!$E$35+'Dia19'!$F$35+'Dia19'!$G$35+'Dia19'!$H$35+'Dia19'!$I$35+'Dia19'!$J$35</f>
        <v>0</v>
      </c>
      <c r="E571" s="385"/>
    </row>
    <row r="572" spans="1:5" x14ac:dyDescent="0.25">
      <c r="A572" s="339" t="str">
        <f>'Dia20'!$B$1</f>
        <v>Gener</v>
      </c>
      <c r="B572" s="357">
        <v>1</v>
      </c>
      <c r="C572" s="346">
        <f>'Dia20'!$X$6</f>
        <v>0</v>
      </c>
      <c r="D572" s="341">
        <f>'Dia20'!$C$6+'Dia20'!$D$6+'Dia20'!$E$6+'Dia20'!$F$6+'Dia20'!$G$6+'Dia20'!$H$6+'Dia20'!$I$6+'Dia20'!$J$6</f>
        <v>0</v>
      </c>
      <c r="E572" s="385"/>
    </row>
    <row r="573" spans="1:5" x14ac:dyDescent="0.25">
      <c r="A573" s="342">
        <f>'Dia20'!$B$2</f>
        <v>20</v>
      </c>
      <c r="B573" s="356">
        <v>2</v>
      </c>
      <c r="C573" s="347">
        <f>'Dia20'!$X$7</f>
        <v>0</v>
      </c>
      <c r="D573" s="344">
        <f>'Dia20'!$C$7+'Dia20'!$D$7+'Dia20'!$E$7+'Dia20'!$F$7+'Dia20'!$G$7+'Dia20'!$H$7+'Dia20'!$I$7+'Dia20'!$J$7</f>
        <v>0</v>
      </c>
      <c r="E573" s="385"/>
    </row>
    <row r="574" spans="1:5" x14ac:dyDescent="0.25">
      <c r="A574" s="257"/>
      <c r="B574" s="355">
        <v>3</v>
      </c>
      <c r="C574" s="347">
        <f>'Dia20'!$X$8</f>
        <v>0</v>
      </c>
      <c r="D574" s="344">
        <f>'Dia20'!$C$8+'Dia20'!$D$8+'Dia20'!$E$8+'Dia20'!$F$8+'Dia20'!$G$8+'Dia20'!$H$8+'Dia20'!$I$8+'Dia20'!$J$8</f>
        <v>0</v>
      </c>
      <c r="E574" s="385"/>
    </row>
    <row r="575" spans="1:5" x14ac:dyDescent="0.25">
      <c r="A575" s="257"/>
      <c r="B575" s="356">
        <v>4</v>
      </c>
      <c r="C575" s="347">
        <f>'Dia20'!$X$9</f>
        <v>0</v>
      </c>
      <c r="D575" s="344">
        <f>'Dia20'!$C$9+'Dia20'!$D$9+'Dia20'!$E$9+'Dia20'!$F$9+'Dia20'!$G$9+'Dia20'!$H$9+'Dia20'!$I$9+'Dia20'!$J$9</f>
        <v>0</v>
      </c>
      <c r="E575" s="385"/>
    </row>
    <row r="576" spans="1:5" x14ac:dyDescent="0.25">
      <c r="A576" s="257"/>
      <c r="B576" s="355">
        <v>5</v>
      </c>
      <c r="C576" s="347">
        <f>'Dia20'!$X$10</f>
        <v>0</v>
      </c>
      <c r="D576" s="344">
        <f>'Dia20'!$C$10+'Dia20'!$D$10+'Dia20'!$E$10+'Dia20'!$F$10+'Dia20'!$G$10+'Dia20'!$H$10+'Dia20'!$I$10+'Dia20'!$J$10</f>
        <v>0</v>
      </c>
      <c r="E576" s="385"/>
    </row>
    <row r="577" spans="1:5" x14ac:dyDescent="0.25">
      <c r="A577" s="257"/>
      <c r="B577" s="356">
        <v>6</v>
      </c>
      <c r="C577" s="347">
        <f>'Dia20'!$X$11</f>
        <v>0</v>
      </c>
      <c r="D577" s="344">
        <f>'Dia20'!$C$11+'Dia20'!$D$11+'Dia20'!$E$11+'Dia20'!$F$11+'Dia20'!$G$11+'Dia20'!$H$11+'Dia20'!$I$11+'Dia20'!$J$11</f>
        <v>0</v>
      </c>
      <c r="E577" s="385"/>
    </row>
    <row r="578" spans="1:5" x14ac:dyDescent="0.25">
      <c r="A578" s="257"/>
      <c r="B578" s="355">
        <v>7</v>
      </c>
      <c r="C578" s="347">
        <f>'Dia20'!$X$12</f>
        <v>0</v>
      </c>
      <c r="D578" s="344">
        <f>'Dia20'!$C$12+'Dia20'!$D$12+'Dia20'!$E$12+'Dia20'!$F$12+'Dia20'!$G$12+'Dia20'!$H$12+'Dia20'!$I$12+'Dia20'!$J$12</f>
        <v>0</v>
      </c>
      <c r="E578" s="385"/>
    </row>
    <row r="579" spans="1:5" x14ac:dyDescent="0.25">
      <c r="A579" s="257"/>
      <c r="B579" s="356">
        <v>8</v>
      </c>
      <c r="C579" s="347">
        <f>'Dia20'!$X$13</f>
        <v>0</v>
      </c>
      <c r="D579" s="344">
        <f>'Dia20'!$C$13+'Dia20'!$D$13+'Dia20'!$E$13+'Dia20'!$F$13+'Dia20'!$G$13+'Dia20'!$H$13+'Dia20'!$I$13+'Dia20'!$J$13</f>
        <v>0</v>
      </c>
      <c r="E579" s="385"/>
    </row>
    <row r="580" spans="1:5" x14ac:dyDescent="0.25">
      <c r="A580" s="257"/>
      <c r="B580" s="355">
        <v>9</v>
      </c>
      <c r="C580" s="347">
        <f>'Dia20'!$X$14</f>
        <v>0</v>
      </c>
      <c r="D580" s="344">
        <f>'Dia20'!$C$14+'Dia20'!$D$14+'Dia20'!$E$14+'Dia20'!$F$14+'Dia20'!$G$14+'Dia20'!$H$14+'Dia20'!$I$14+'Dia20'!$J$14</f>
        <v>0</v>
      </c>
      <c r="E580" s="385"/>
    </row>
    <row r="581" spans="1:5" x14ac:dyDescent="0.25">
      <c r="A581" s="257"/>
      <c r="B581" s="356">
        <v>10</v>
      </c>
      <c r="C581" s="347">
        <f>'Dia20'!$X$15</f>
        <v>0</v>
      </c>
      <c r="D581" s="344">
        <f>'Dia20'!$C$15+'Dia20'!$D$15+'Dia20'!$E$15+'Dia20'!$F$15+'Dia20'!$G$15+'Dia20'!$H$15+'Dia20'!$I$15+'Dia20'!$J$15</f>
        <v>0</v>
      </c>
      <c r="E581" s="385"/>
    </row>
    <row r="582" spans="1:5" x14ac:dyDescent="0.25">
      <c r="A582" s="257"/>
      <c r="B582" s="355">
        <v>11</v>
      </c>
      <c r="C582" s="347">
        <f>'Dia20'!$X$16</f>
        <v>0</v>
      </c>
      <c r="D582" s="344">
        <f>'Dia20'!$C$16+'Dia20'!$D$16+'Dia20'!$E$16+'Dia20'!$F$16+'Dia20'!$G$16+'Dia20'!$H$16+'Dia20'!$I$16+'Dia20'!$J$16</f>
        <v>0</v>
      </c>
      <c r="E582" s="385"/>
    </row>
    <row r="583" spans="1:5" x14ac:dyDescent="0.25">
      <c r="A583" s="257"/>
      <c r="B583" s="356">
        <v>12</v>
      </c>
      <c r="C583" s="347">
        <f>'Dia20'!$X$17</f>
        <v>0</v>
      </c>
      <c r="D583" s="344">
        <f>'Dia20'!$C$17+'Dia20'!$D$17+'Dia20'!$E$17+'Dia20'!$F$17+'Dia20'!$G$17+'Dia20'!$H$17+'Dia20'!$I$17+'Dia20'!$J$17</f>
        <v>0</v>
      </c>
      <c r="E583" s="385"/>
    </row>
    <row r="584" spans="1:5" x14ac:dyDescent="0.25">
      <c r="A584" s="257"/>
      <c r="B584" s="355">
        <v>13</v>
      </c>
      <c r="C584" s="347">
        <f>'Dia20'!$X$18</f>
        <v>0</v>
      </c>
      <c r="D584" s="344">
        <f>'Dia20'!$C$18+'Dia20'!$D$18+'Dia20'!$E$18+'Dia20'!$F$18+'Dia20'!$G$18+'Dia20'!$H$18+'Dia20'!$I$18+'Dia20'!$J$18</f>
        <v>0</v>
      </c>
      <c r="E584" s="385"/>
    </row>
    <row r="585" spans="1:5" x14ac:dyDescent="0.25">
      <c r="A585" s="257"/>
      <c r="B585" s="356">
        <v>14</v>
      </c>
      <c r="C585" s="347">
        <f>'Dia20'!$X$19</f>
        <v>0</v>
      </c>
      <c r="D585" s="344">
        <f>'Dia20'!$C$19+'Dia20'!$D$19+'Dia20'!$E$19+'Dia20'!$F$19+'Dia20'!$G$19+'Dia20'!$H$19+'Dia20'!$I$19+'Dia20'!$J$19</f>
        <v>0</v>
      </c>
      <c r="E585" s="385"/>
    </row>
    <row r="586" spans="1:5" x14ac:dyDescent="0.25">
      <c r="A586" s="257"/>
      <c r="B586" s="355">
        <v>15</v>
      </c>
      <c r="C586" s="347">
        <f>'Dia20'!$X$20</f>
        <v>0</v>
      </c>
      <c r="D586" s="344">
        <f>'Dia20'!$C$20+'Dia20'!$D$20+'Dia20'!$E$20+'Dia20'!$F$20+'Dia20'!$G$20+'Dia20'!$H$20+'Dia20'!$I$20+'Dia20'!$J$20</f>
        <v>0</v>
      </c>
      <c r="E586" s="385"/>
    </row>
    <row r="587" spans="1:5" x14ac:dyDescent="0.25">
      <c r="A587" s="257"/>
      <c r="B587" s="356">
        <v>16</v>
      </c>
      <c r="C587" s="347">
        <f>'Dia20'!$X$21</f>
        <v>0</v>
      </c>
      <c r="D587" s="344">
        <f>'Dia20'!$C$21+'Dia20'!$D$21+'Dia20'!$E$21+'Dia20'!$F$21+'Dia20'!$G$21+'Dia20'!$H$21+'Dia20'!$I$21+'Dia20'!$J$21</f>
        <v>0</v>
      </c>
      <c r="E587" s="385"/>
    </row>
    <row r="588" spans="1:5" x14ac:dyDescent="0.25">
      <c r="A588" s="257"/>
      <c r="B588" s="355">
        <v>17</v>
      </c>
      <c r="C588" s="347">
        <f>'Dia20'!$X$22</f>
        <v>0</v>
      </c>
      <c r="D588" s="344">
        <f>'Dia20'!$C$22+'Dia20'!$D$22+'Dia20'!$E$22+'Dia20'!$F$22+'Dia20'!$G$22+'Dia20'!$H$22+'Dia20'!$I$22+'Dia20'!$J$22</f>
        <v>0</v>
      </c>
      <c r="E588" s="385"/>
    </row>
    <row r="589" spans="1:5" x14ac:dyDescent="0.25">
      <c r="A589" s="257"/>
      <c r="B589" s="356">
        <v>18</v>
      </c>
      <c r="C589" s="347">
        <f>'Dia20'!$X$23</f>
        <v>0</v>
      </c>
      <c r="D589" s="344">
        <f>'Dia20'!$C$23+'Dia20'!$D$23+'Dia20'!$E$23+'Dia20'!$F$23+'Dia20'!$G$23+'Dia20'!$H$23+'Dia20'!$I$23+'Dia20'!$J$23</f>
        <v>0</v>
      </c>
      <c r="E589" s="385"/>
    </row>
    <row r="590" spans="1:5" x14ac:dyDescent="0.25">
      <c r="A590" s="257"/>
      <c r="B590" s="355">
        <v>19</v>
      </c>
      <c r="C590" s="347">
        <f>'Dia20'!$X$24</f>
        <v>0</v>
      </c>
      <c r="D590" s="344">
        <f>'Dia20'!$C$24+'Dia20'!$D$24+'Dia20'!$E$24+'Dia20'!$F$24+'Dia20'!$G$24+'Dia20'!$H$24+'Dia20'!$I$24+'Dia20'!$J$24</f>
        <v>0</v>
      </c>
      <c r="E590" s="385"/>
    </row>
    <row r="591" spans="1:5" x14ac:dyDescent="0.25">
      <c r="A591" s="257"/>
      <c r="B591" s="356">
        <v>20</v>
      </c>
      <c r="C591" s="347">
        <f>'Dia20'!$X$25</f>
        <v>0</v>
      </c>
      <c r="D591" s="344">
        <f>'Dia20'!$C$25+'Dia20'!$D$25+'Dia20'!$E$25+'Dia20'!$F$25+'Dia20'!$G$25+'Dia20'!$H$25+'Dia20'!$I$25+'Dia20'!$J$25</f>
        <v>0</v>
      </c>
      <c r="E591" s="385"/>
    </row>
    <row r="592" spans="1:5" x14ac:dyDescent="0.25">
      <c r="A592" s="257"/>
      <c r="B592" s="355">
        <v>21</v>
      </c>
      <c r="C592" s="347">
        <f>'Dia20'!$X$26</f>
        <v>0</v>
      </c>
      <c r="D592" s="344">
        <f>'Dia20'!$C$26+'Dia20'!$D$26+'Dia20'!$E$26+'Dia20'!$F$26+'Dia20'!$G$26+'Dia20'!$H$26+'Dia20'!$I$26+'Dia20'!$J$26</f>
        <v>0</v>
      </c>
      <c r="E592" s="385"/>
    </row>
    <row r="593" spans="1:5" x14ac:dyDescent="0.25">
      <c r="A593" s="257"/>
      <c r="B593" s="356">
        <v>22</v>
      </c>
      <c r="C593" s="347">
        <f>'Dia20'!$X$27</f>
        <v>0</v>
      </c>
      <c r="D593" s="344">
        <f>'Dia20'!$C$27+'Dia20'!$D$27+'Dia20'!$E$27+'Dia20'!$F$27+'Dia20'!$G$27+'Dia20'!$H$27+'Dia20'!$I$27+'Dia20'!$J$27</f>
        <v>0</v>
      </c>
      <c r="E593" s="385"/>
    </row>
    <row r="594" spans="1:5" x14ac:dyDescent="0.25">
      <c r="A594" s="257"/>
      <c r="B594" s="355">
        <v>23</v>
      </c>
      <c r="C594" s="377">
        <f>'Dia20'!$X$28</f>
        <v>0</v>
      </c>
      <c r="D594" s="353">
        <f>'Dia20'!$C$28+'Dia20'!$D$28+'Dia20'!$E$28+'Dia20'!$F$28+'Dia20'!$G$28+'Dia20'!$H$28+'Dia20'!$I$28+'Dia20'!$J$28</f>
        <v>0</v>
      </c>
      <c r="E594" s="385"/>
    </row>
    <row r="595" spans="1:5" x14ac:dyDescent="0.25">
      <c r="A595" s="257"/>
      <c r="B595" s="356">
        <v>24</v>
      </c>
      <c r="C595" s="377">
        <f>'Dia20'!$X$29</f>
        <v>0</v>
      </c>
      <c r="D595" s="353">
        <f>'Dia20'!$C$29+'Dia20'!$D$29+'Dia20'!$E$29+'Dia20'!$F$29+'Dia20'!$G$29+'Dia20'!$H$29+'Dia20'!$I$29+'Dia20'!$J$29</f>
        <v>0</v>
      </c>
      <c r="E595" s="385"/>
    </row>
    <row r="596" spans="1:5" x14ac:dyDescent="0.25">
      <c r="A596" s="257"/>
      <c r="B596" s="355">
        <v>25</v>
      </c>
      <c r="C596" s="377">
        <f>'Dia20'!$X$30</f>
        <v>0</v>
      </c>
      <c r="D596" s="353">
        <f>'Dia20'!$C$30+'Dia20'!$D$30+'Dia20'!$E$30+'Dia20'!$F$30+'Dia20'!$G$30+'Dia20'!$H$30+'Dia20'!$I$30+'Dia20'!$J$30</f>
        <v>0</v>
      </c>
      <c r="E596" s="385"/>
    </row>
    <row r="597" spans="1:5" x14ac:dyDescent="0.25">
      <c r="A597" s="257"/>
      <c r="B597" s="356">
        <v>26</v>
      </c>
      <c r="C597" s="377">
        <f>'Dia20'!$X$31</f>
        <v>0</v>
      </c>
      <c r="D597" s="353">
        <f>'Dia20'!$C$31+'Dia20'!$D$31+'Dia20'!$E$31+'Dia20'!$F$31+'Dia20'!$G$31+'Dia20'!$H$31+'Dia20'!$I$31+'Dia20'!$J$31</f>
        <v>0</v>
      </c>
      <c r="E597" s="385"/>
    </row>
    <row r="598" spans="1:5" x14ac:dyDescent="0.25">
      <c r="A598" s="257"/>
      <c r="B598" s="355">
        <v>27</v>
      </c>
      <c r="C598" s="377">
        <f>'Dia20'!$X$32</f>
        <v>0</v>
      </c>
      <c r="D598" s="353">
        <f>'Dia20'!$C$32+'Dia20'!$D$32+'Dia20'!$E$32+'Dia20'!$F$32+'Dia20'!$G$32+'Dia20'!$H$32+'Dia20'!$I$32+'Dia20'!$J$32</f>
        <v>0</v>
      </c>
      <c r="E598" s="385"/>
    </row>
    <row r="599" spans="1:5" x14ac:dyDescent="0.25">
      <c r="A599" s="257"/>
      <c r="B599" s="356">
        <v>28</v>
      </c>
      <c r="C599" s="377">
        <f>'Dia20'!$X$33</f>
        <v>0</v>
      </c>
      <c r="D599" s="353">
        <f>'Dia20'!$C$33+'Dia20'!$D$33+'Dia20'!$E$33+'Dia20'!$F$33+'Dia20'!$G$33+'Dia20'!$H$33+'Dia20'!$I$33+'Dia20'!$J$33</f>
        <v>0</v>
      </c>
      <c r="E599" s="385"/>
    </row>
    <row r="600" spans="1:5" x14ac:dyDescent="0.25">
      <c r="A600" s="257"/>
      <c r="B600" s="355">
        <v>29</v>
      </c>
      <c r="C600" s="377">
        <f>'Dia20'!$X$34</f>
        <v>0</v>
      </c>
      <c r="D600" s="353">
        <f>'Dia20'!$C$34+'Dia20'!$D$34+'Dia20'!$E$34+'Dia20'!$F$34+'Dia20'!$G$34+'Dia20'!$H$34+'Dia20'!$I$34+'Dia20'!$J$34</f>
        <v>0</v>
      </c>
      <c r="E600" s="385"/>
    </row>
    <row r="601" spans="1:5" ht="15.75" thickBot="1" x14ac:dyDescent="0.3">
      <c r="A601" s="360"/>
      <c r="B601" s="362">
        <v>30</v>
      </c>
      <c r="C601" s="378">
        <f>'Dia20'!$X$35</f>
        <v>0</v>
      </c>
      <c r="D601" s="345">
        <f>'Dia20'!$C$35+'Dia20'!$D$35+'Dia20'!$E$35+'Dia20'!$F$35+'Dia20'!$G$35+'Dia20'!$H$35+'Dia20'!$I$35+'Dia20'!$J$35</f>
        <v>0</v>
      </c>
      <c r="E601" s="385"/>
    </row>
    <row r="602" spans="1:5" x14ac:dyDescent="0.25">
      <c r="A602" s="339" t="str">
        <f>'Dia21'!$B$1</f>
        <v>Gener</v>
      </c>
      <c r="B602" s="357">
        <v>1</v>
      </c>
      <c r="C602" s="346">
        <f>'Dia21'!$X$6</f>
        <v>0</v>
      </c>
      <c r="D602" s="341">
        <f>'Dia21'!$C$6+'Dia21'!$D$6+'Dia21'!$E$6+'Dia21'!$F$6+'Dia21'!$G$6+'Dia21'!$H$6+'Dia21'!$I$6+'Dia21'!$J$6</f>
        <v>0</v>
      </c>
      <c r="E602" s="385"/>
    </row>
    <row r="603" spans="1:5" x14ac:dyDescent="0.25">
      <c r="A603" s="342">
        <f>'Dia21'!$B$2</f>
        <v>21</v>
      </c>
      <c r="B603" s="356">
        <v>2</v>
      </c>
      <c r="C603" s="347">
        <f>'Dia21'!$X$7</f>
        <v>0</v>
      </c>
      <c r="D603" s="344">
        <f>'Dia21'!$C$7+'Dia21'!$D$7+'Dia21'!$E$7+'Dia21'!$F$7+'Dia21'!$G$7+'Dia21'!$H$7+'Dia21'!$I$7+'Dia21'!$J$7</f>
        <v>0</v>
      </c>
      <c r="E603" s="385"/>
    </row>
    <row r="604" spans="1:5" x14ac:dyDescent="0.25">
      <c r="A604" s="257"/>
      <c r="B604" s="355">
        <v>3</v>
      </c>
      <c r="C604" s="347">
        <f>'Dia21'!$X$8</f>
        <v>0</v>
      </c>
      <c r="D604" s="344">
        <f>'Dia21'!$C$8+'Dia21'!$D$8+'Dia21'!$E$8+'Dia21'!$F$8+'Dia21'!$G$8+'Dia21'!$H$8+'Dia21'!$I$8+'Dia21'!$J$8</f>
        <v>0</v>
      </c>
      <c r="E604" s="385"/>
    </row>
    <row r="605" spans="1:5" x14ac:dyDescent="0.25">
      <c r="A605" s="257"/>
      <c r="B605" s="356">
        <v>4</v>
      </c>
      <c r="C605" s="347">
        <f>'Dia21'!$X$9</f>
        <v>0</v>
      </c>
      <c r="D605" s="344">
        <f>'Dia21'!$C$9+'Dia21'!$D$9+'Dia21'!$E$9+'Dia21'!$F$9+'Dia21'!$G$9+'Dia21'!$H$9+'Dia21'!$I$9+'Dia21'!$J$9</f>
        <v>0</v>
      </c>
      <c r="E605" s="385"/>
    </row>
    <row r="606" spans="1:5" x14ac:dyDescent="0.25">
      <c r="A606" s="257"/>
      <c r="B606" s="355">
        <v>5</v>
      </c>
      <c r="C606" s="347">
        <f>'Dia21'!$X$10</f>
        <v>0</v>
      </c>
      <c r="D606" s="344">
        <f>'Dia21'!$C$10+'Dia21'!$D$10+'Dia21'!$E$10+'Dia21'!$F$10+'Dia21'!$G$10+'Dia21'!$H$10+'Dia21'!$I$10+'Dia21'!$J$10</f>
        <v>0</v>
      </c>
      <c r="E606" s="385"/>
    </row>
    <row r="607" spans="1:5" x14ac:dyDescent="0.25">
      <c r="A607" s="257"/>
      <c r="B607" s="356">
        <v>6</v>
      </c>
      <c r="C607" s="347">
        <f>'Dia21'!$X$11</f>
        <v>0</v>
      </c>
      <c r="D607" s="344">
        <f>'Dia21'!$C$11+'Dia21'!$D$11+'Dia21'!$E$11+'Dia21'!$F$11+'Dia21'!$G$11+'Dia21'!$H$11+'Dia21'!$I$11+'Dia21'!$J$11</f>
        <v>0</v>
      </c>
      <c r="E607" s="385"/>
    </row>
    <row r="608" spans="1:5" x14ac:dyDescent="0.25">
      <c r="A608" s="257"/>
      <c r="B608" s="355">
        <v>7</v>
      </c>
      <c r="C608" s="347">
        <f>'Dia21'!$X$12</f>
        <v>0</v>
      </c>
      <c r="D608" s="344">
        <f>'Dia21'!$C$12+'Dia21'!$D$12+'Dia21'!$E$12+'Dia21'!$F$12+'Dia21'!$G$12+'Dia21'!$H$12+'Dia21'!$I$12+'Dia21'!$J$12</f>
        <v>0</v>
      </c>
      <c r="E608" s="385"/>
    </row>
    <row r="609" spans="1:5" x14ac:dyDescent="0.25">
      <c r="A609" s="257"/>
      <c r="B609" s="356">
        <v>8</v>
      </c>
      <c r="C609" s="347">
        <f>'Dia21'!$X$13</f>
        <v>0</v>
      </c>
      <c r="D609" s="344">
        <f>'Dia21'!$C$13+'Dia21'!$D$13+'Dia21'!$E$13+'Dia21'!$F$13+'Dia21'!$G$13+'Dia21'!$H$13+'Dia21'!$I$13+'Dia21'!$J$13</f>
        <v>0</v>
      </c>
      <c r="E609" s="385"/>
    </row>
    <row r="610" spans="1:5" x14ac:dyDescent="0.25">
      <c r="A610" s="257"/>
      <c r="B610" s="355">
        <v>9</v>
      </c>
      <c r="C610" s="347">
        <f>'Dia21'!$X$14</f>
        <v>0</v>
      </c>
      <c r="D610" s="344">
        <f>'Dia21'!$C$14+'Dia21'!$D$14+'Dia21'!$E$14+'Dia21'!$F$14+'Dia21'!$G$14+'Dia21'!$H$14+'Dia21'!$I$14+'Dia21'!$J$14</f>
        <v>0</v>
      </c>
      <c r="E610" s="385"/>
    </row>
    <row r="611" spans="1:5" x14ac:dyDescent="0.25">
      <c r="A611" s="257"/>
      <c r="B611" s="356">
        <v>10</v>
      </c>
      <c r="C611" s="347">
        <f>'Dia21'!$X$15</f>
        <v>0</v>
      </c>
      <c r="D611" s="344">
        <f>'Dia21'!$C$15+'Dia21'!$D$15+'Dia21'!$E$15+'Dia21'!$F$15+'Dia21'!$G$15+'Dia21'!$H$15+'Dia21'!$I$15+'Dia21'!$J$15</f>
        <v>0</v>
      </c>
      <c r="E611" s="385"/>
    </row>
    <row r="612" spans="1:5" x14ac:dyDescent="0.25">
      <c r="A612" s="257"/>
      <c r="B612" s="355">
        <v>11</v>
      </c>
      <c r="C612" s="347">
        <f>'Dia21'!$X$16</f>
        <v>0</v>
      </c>
      <c r="D612" s="344">
        <f>'Dia21'!$C$16+'Dia21'!$D$16+'Dia21'!$E$16+'Dia21'!$F$16+'Dia21'!$G$16+'Dia21'!$H$16+'Dia21'!$I$16+'Dia21'!$J$16</f>
        <v>0</v>
      </c>
      <c r="E612" s="385"/>
    </row>
    <row r="613" spans="1:5" x14ac:dyDescent="0.25">
      <c r="A613" s="257"/>
      <c r="B613" s="356">
        <v>12</v>
      </c>
      <c r="C613" s="347">
        <f>'Dia21'!$X$17</f>
        <v>0</v>
      </c>
      <c r="D613" s="344">
        <f>'Dia21'!$C$17+'Dia21'!$D$17+'Dia21'!$E$17+'Dia21'!$F$17+'Dia21'!$G$17+'Dia21'!$H$17+'Dia21'!$I$17+'Dia21'!$J$17</f>
        <v>0</v>
      </c>
      <c r="E613" s="385"/>
    </row>
    <row r="614" spans="1:5" x14ac:dyDescent="0.25">
      <c r="A614" s="257"/>
      <c r="B614" s="355">
        <v>13</v>
      </c>
      <c r="C614" s="347">
        <f>'Dia21'!$X$18</f>
        <v>0</v>
      </c>
      <c r="D614" s="344">
        <f>'Dia21'!$C$18+'Dia21'!$D$18+'Dia21'!$E$18+'Dia21'!$F$18+'Dia21'!$G$18+'Dia21'!$H$18+'Dia21'!$I$18+'Dia21'!$J$18</f>
        <v>0</v>
      </c>
      <c r="E614" s="385"/>
    </row>
    <row r="615" spans="1:5" x14ac:dyDescent="0.25">
      <c r="A615" s="257"/>
      <c r="B615" s="356">
        <v>14</v>
      </c>
      <c r="C615" s="347">
        <f>'Dia21'!$X$19</f>
        <v>0</v>
      </c>
      <c r="D615" s="344">
        <f>'Dia21'!$C$19+'Dia21'!$D$19+'Dia21'!$E$19+'Dia21'!$F$19+'Dia21'!$G$19+'Dia21'!$H$19+'Dia21'!$I$19+'Dia21'!$J$19</f>
        <v>0</v>
      </c>
      <c r="E615" s="385"/>
    </row>
    <row r="616" spans="1:5" x14ac:dyDescent="0.25">
      <c r="A616" s="257"/>
      <c r="B616" s="355">
        <v>15</v>
      </c>
      <c r="C616" s="347">
        <f>'Dia21'!$X$20</f>
        <v>0</v>
      </c>
      <c r="D616" s="344">
        <f>'Dia21'!$C$20+'Dia21'!$D$20+'Dia21'!$E$20+'Dia21'!$F$20+'Dia21'!$G$20+'Dia21'!$H$20+'Dia21'!$I$20+'Dia21'!$J$20</f>
        <v>0</v>
      </c>
      <c r="E616" s="385"/>
    </row>
    <row r="617" spans="1:5" x14ac:dyDescent="0.25">
      <c r="A617" s="257"/>
      <c r="B617" s="356">
        <v>16</v>
      </c>
      <c r="C617" s="347">
        <f>'Dia21'!$X$21</f>
        <v>0</v>
      </c>
      <c r="D617" s="344">
        <f>'Dia21'!$C$21+'Dia21'!$D$21+'Dia21'!$E$21+'Dia21'!$F$21+'Dia21'!$G$21+'Dia21'!$H$21+'Dia21'!$I$21+'Dia21'!$J$21</f>
        <v>0</v>
      </c>
      <c r="E617" s="385"/>
    </row>
    <row r="618" spans="1:5" x14ac:dyDescent="0.25">
      <c r="A618" s="257"/>
      <c r="B618" s="355">
        <v>17</v>
      </c>
      <c r="C618" s="347">
        <f>'Dia21'!$X$22</f>
        <v>0</v>
      </c>
      <c r="D618" s="344">
        <f>'Dia21'!$C$22+'Dia21'!$D$22+'Dia21'!$E$22+'Dia21'!$F$22+'Dia21'!$G$22+'Dia21'!$H$22+'Dia21'!$I$22+'Dia21'!$J$22</f>
        <v>0</v>
      </c>
      <c r="E618" s="385"/>
    </row>
    <row r="619" spans="1:5" x14ac:dyDescent="0.25">
      <c r="A619" s="257"/>
      <c r="B619" s="356">
        <v>18</v>
      </c>
      <c r="C619" s="347">
        <f>'Dia21'!$X$23</f>
        <v>0</v>
      </c>
      <c r="D619" s="344">
        <f>'Dia21'!$C$23+'Dia21'!$D$23+'Dia21'!$E$23+'Dia21'!$F$23+'Dia21'!$G$23+'Dia21'!$H$23+'Dia21'!$I$23+'Dia21'!$J$23</f>
        <v>0</v>
      </c>
      <c r="E619" s="385"/>
    </row>
    <row r="620" spans="1:5" x14ac:dyDescent="0.25">
      <c r="A620" s="257"/>
      <c r="B620" s="355">
        <v>19</v>
      </c>
      <c r="C620" s="347">
        <f>'Dia21'!$X$24</f>
        <v>0</v>
      </c>
      <c r="D620" s="344">
        <f>'Dia21'!$C$24+'Dia21'!$D$24+'Dia21'!$E$24+'Dia21'!$F$24+'Dia21'!$G$24+'Dia21'!$H$24+'Dia21'!$I$24+'Dia21'!$J$24</f>
        <v>0</v>
      </c>
      <c r="E620" s="385"/>
    </row>
    <row r="621" spans="1:5" x14ac:dyDescent="0.25">
      <c r="A621" s="257"/>
      <c r="B621" s="356">
        <v>20</v>
      </c>
      <c r="C621" s="347">
        <f>'Dia21'!$X$25</f>
        <v>0</v>
      </c>
      <c r="D621" s="344">
        <f>'Dia21'!$C$25+'Dia21'!$D$25+'Dia21'!$E$25+'Dia21'!$F$25+'Dia21'!$G$25+'Dia21'!$H$25+'Dia21'!$I$25+'Dia21'!$J$25</f>
        <v>0</v>
      </c>
      <c r="E621" s="385"/>
    </row>
    <row r="622" spans="1:5" x14ac:dyDescent="0.25">
      <c r="A622" s="257"/>
      <c r="B622" s="355">
        <v>21</v>
      </c>
      <c r="C622" s="347">
        <f>'Dia21'!$X$26</f>
        <v>0</v>
      </c>
      <c r="D622" s="344">
        <f>'Dia21'!$C$26+'Dia21'!$D$26+'Dia21'!$E$26+'Dia21'!$F$26+'Dia21'!$G$26+'Dia21'!$H$26+'Dia21'!$I$26+'Dia21'!$J$26</f>
        <v>0</v>
      </c>
      <c r="E622" s="385"/>
    </row>
    <row r="623" spans="1:5" x14ac:dyDescent="0.25">
      <c r="A623" s="257"/>
      <c r="B623" s="356">
        <v>22</v>
      </c>
      <c r="C623" s="347">
        <f>'Dia21'!$X$27</f>
        <v>0</v>
      </c>
      <c r="D623" s="344">
        <f>'Dia21'!$C$27+'Dia21'!$D$27+'Dia21'!$E$27+'Dia21'!$F$27+'Dia21'!$G$27+'Dia21'!$H$27+'Dia21'!$I$27+'Dia21'!$J$27</f>
        <v>0</v>
      </c>
      <c r="E623" s="385"/>
    </row>
    <row r="624" spans="1:5" x14ac:dyDescent="0.25">
      <c r="A624" s="257"/>
      <c r="B624" s="355">
        <v>23</v>
      </c>
      <c r="C624" s="377">
        <f>'Dia21'!$X$28</f>
        <v>0</v>
      </c>
      <c r="D624" s="353">
        <f>'Dia21'!$C$28+'Dia21'!$D$28+'Dia21'!$E$28+'Dia21'!$F$28+'Dia21'!$G$28+'Dia21'!$H$28+'Dia21'!$I$28+'Dia21'!$J$28</f>
        <v>0</v>
      </c>
      <c r="E624" s="385"/>
    </row>
    <row r="625" spans="1:5" x14ac:dyDescent="0.25">
      <c r="A625" s="257"/>
      <c r="B625" s="356">
        <v>24</v>
      </c>
      <c r="C625" s="377">
        <f>'Dia21'!$X$29</f>
        <v>0</v>
      </c>
      <c r="D625" s="353">
        <f>'Dia21'!$C$29+'Dia21'!$D$29+'Dia21'!$E$29+'Dia21'!$F$29+'Dia21'!$G$29+'Dia21'!$H$29+'Dia21'!$I$29+'Dia21'!$J$29</f>
        <v>0</v>
      </c>
      <c r="E625" s="385"/>
    </row>
    <row r="626" spans="1:5" x14ac:dyDescent="0.25">
      <c r="A626" s="257"/>
      <c r="B626" s="355">
        <v>25</v>
      </c>
      <c r="C626" s="377">
        <f>'Dia21'!$X$30</f>
        <v>0</v>
      </c>
      <c r="D626" s="353">
        <f>'Dia21'!$C$30+'Dia21'!$D$30+'Dia21'!$E$30+'Dia21'!$F$30+'Dia21'!$G$30+'Dia21'!$H$30+'Dia21'!$I$30+'Dia21'!$J$30</f>
        <v>0</v>
      </c>
      <c r="E626" s="385"/>
    </row>
    <row r="627" spans="1:5" x14ac:dyDescent="0.25">
      <c r="A627" s="257"/>
      <c r="B627" s="356">
        <v>26</v>
      </c>
      <c r="C627" s="377">
        <f>'Dia21'!$X$31</f>
        <v>0</v>
      </c>
      <c r="D627" s="353">
        <f>'Dia21'!$C$31+'Dia21'!$D$31+'Dia21'!$E$31+'Dia21'!$F$31+'Dia21'!$G$31+'Dia21'!$H$31+'Dia21'!$I$31+'Dia21'!$J$31</f>
        <v>0</v>
      </c>
      <c r="E627" s="385"/>
    </row>
    <row r="628" spans="1:5" x14ac:dyDescent="0.25">
      <c r="A628" s="257"/>
      <c r="B628" s="355">
        <v>27</v>
      </c>
      <c r="C628" s="377">
        <f>'Dia21'!$X$32</f>
        <v>0</v>
      </c>
      <c r="D628" s="353">
        <f>'Dia21'!$C$32+'Dia21'!$D$32+'Dia21'!$E$32+'Dia21'!$F$32+'Dia21'!$G$32+'Dia21'!$H$32+'Dia21'!$I$32+'Dia21'!$J$32</f>
        <v>0</v>
      </c>
      <c r="E628" s="385"/>
    </row>
    <row r="629" spans="1:5" x14ac:dyDescent="0.25">
      <c r="A629" s="257"/>
      <c r="B629" s="356">
        <v>28</v>
      </c>
      <c r="C629" s="377">
        <f>'Dia21'!$X$33</f>
        <v>0</v>
      </c>
      <c r="D629" s="353">
        <f>'Dia21'!$C$33+'Dia21'!$D$33+'Dia21'!$E$33+'Dia21'!$F$33+'Dia21'!$G$33+'Dia21'!$H$33+'Dia21'!$I$33+'Dia21'!$J$33</f>
        <v>0</v>
      </c>
      <c r="E629" s="385"/>
    </row>
    <row r="630" spans="1:5" x14ac:dyDescent="0.25">
      <c r="A630" s="257"/>
      <c r="B630" s="355">
        <v>29</v>
      </c>
      <c r="C630" s="377">
        <f>'Dia21'!$X$34</f>
        <v>0</v>
      </c>
      <c r="D630" s="353">
        <f>'Dia21'!$C$34+'Dia21'!$D$34+'Dia21'!$E$34+'Dia21'!$F$34+'Dia21'!$G$34+'Dia21'!$H$34+'Dia21'!$I$34+'Dia21'!$J$34</f>
        <v>0</v>
      </c>
      <c r="E630" s="385"/>
    </row>
    <row r="631" spans="1:5" ht="15.75" thickBot="1" x14ac:dyDescent="0.3">
      <c r="A631" s="360"/>
      <c r="B631" s="362">
        <v>30</v>
      </c>
      <c r="C631" s="378">
        <f>'Dia21'!$X$35</f>
        <v>0</v>
      </c>
      <c r="D631" s="345">
        <f>'Dia21'!$C$35+'Dia21'!$D$35+'Dia21'!$E$35+'Dia21'!$F$35+'Dia21'!$G$35+'Dia21'!$H$35+'Dia21'!$I$35+'Dia21'!$J$35</f>
        <v>0</v>
      </c>
      <c r="E631" s="385"/>
    </row>
    <row r="632" spans="1:5" x14ac:dyDescent="0.25">
      <c r="A632" s="339" t="str">
        <f>'Dia22'!$B$1</f>
        <v>Gener</v>
      </c>
      <c r="B632" s="357">
        <v>1</v>
      </c>
      <c r="C632" s="346">
        <f>'Dia22'!$X$6</f>
        <v>0</v>
      </c>
      <c r="D632" s="341">
        <f>'Dia22'!$C$6+'Dia22'!$D$6+'Dia22'!$E$6+'Dia22'!$F$6+'Dia22'!$G$6+'Dia22'!$H$6+'Dia22'!$I$6+'Dia22'!$J$6</f>
        <v>0</v>
      </c>
      <c r="E632" s="385"/>
    </row>
    <row r="633" spans="1:5" x14ac:dyDescent="0.25">
      <c r="A633" s="342">
        <f>'Dia22'!$B$2</f>
        <v>22</v>
      </c>
      <c r="B633" s="356">
        <v>2</v>
      </c>
      <c r="C633" s="347">
        <f>'Dia22'!$X$7</f>
        <v>0</v>
      </c>
      <c r="D633" s="344">
        <f>'Dia22'!$C$7+'Dia22'!$D$7+'Dia22'!$E$7+'Dia22'!$F$7+'Dia22'!$G$7+'Dia22'!$H$7+'Dia22'!$I$7+'Dia22'!$J$7</f>
        <v>0</v>
      </c>
      <c r="E633" s="385"/>
    </row>
    <row r="634" spans="1:5" x14ac:dyDescent="0.25">
      <c r="A634" s="257"/>
      <c r="B634" s="355">
        <v>3</v>
      </c>
      <c r="C634" s="347">
        <f>'Dia22'!$X$8</f>
        <v>0</v>
      </c>
      <c r="D634" s="344">
        <f>'Dia22'!$C$8+'Dia22'!$D$8+'Dia22'!$E$8+'Dia22'!$F$8+'Dia22'!$G$8+'Dia22'!$H$8+'Dia22'!$I$8+'Dia22'!$J$8</f>
        <v>0</v>
      </c>
      <c r="E634" s="385"/>
    </row>
    <row r="635" spans="1:5" x14ac:dyDescent="0.25">
      <c r="A635" s="257"/>
      <c r="B635" s="356">
        <v>4</v>
      </c>
      <c r="C635" s="347">
        <f>'Dia22'!$X$9</f>
        <v>0</v>
      </c>
      <c r="D635" s="344">
        <f>'Dia22'!$C$9+'Dia22'!$D$9+'Dia22'!$E$9+'Dia22'!$F$9+'Dia22'!$G$9+'Dia22'!$H$9+'Dia22'!$I$9+'Dia22'!$J$9</f>
        <v>0</v>
      </c>
      <c r="E635" s="385"/>
    </row>
    <row r="636" spans="1:5" x14ac:dyDescent="0.25">
      <c r="A636" s="257"/>
      <c r="B636" s="355">
        <v>5</v>
      </c>
      <c r="C636" s="347">
        <f>'Dia22'!$X$10</f>
        <v>0</v>
      </c>
      <c r="D636" s="344">
        <f>'Dia22'!$C$10+'Dia22'!$D$10+'Dia22'!$E$10+'Dia22'!$F$10+'Dia22'!$G$10+'Dia22'!$H$10+'Dia22'!$I$10+'Dia22'!$J$10</f>
        <v>0</v>
      </c>
      <c r="E636" s="385"/>
    </row>
    <row r="637" spans="1:5" x14ac:dyDescent="0.25">
      <c r="A637" s="257"/>
      <c r="B637" s="356">
        <v>6</v>
      </c>
      <c r="C637" s="347">
        <f>'Dia22'!$X$11</f>
        <v>0</v>
      </c>
      <c r="D637" s="344">
        <f>'Dia22'!$C$11+'Dia22'!$D$11+'Dia22'!$E$11+'Dia22'!$F$11+'Dia22'!$G$11+'Dia22'!$H$11+'Dia22'!$I$11+'Dia22'!$J$11</f>
        <v>0</v>
      </c>
      <c r="E637" s="385"/>
    </row>
    <row r="638" spans="1:5" x14ac:dyDescent="0.25">
      <c r="A638" s="257"/>
      <c r="B638" s="355">
        <v>7</v>
      </c>
      <c r="C638" s="347">
        <f>'Dia22'!$X$12</f>
        <v>0</v>
      </c>
      <c r="D638" s="344">
        <f>'Dia22'!$C$12+'Dia22'!$D$12+'Dia22'!$E$12+'Dia22'!$F$12+'Dia22'!$G$12+'Dia22'!$H$12+'Dia22'!$I$12+'Dia22'!$J$12</f>
        <v>0</v>
      </c>
      <c r="E638" s="385"/>
    </row>
    <row r="639" spans="1:5" x14ac:dyDescent="0.25">
      <c r="A639" s="257"/>
      <c r="B639" s="356">
        <v>8</v>
      </c>
      <c r="C639" s="347">
        <f>'Dia22'!$X$13</f>
        <v>0</v>
      </c>
      <c r="D639" s="344">
        <f>'Dia22'!$C$13+'Dia22'!$D$13+'Dia22'!$E$13+'Dia22'!$F$13+'Dia22'!$G$13+'Dia22'!$H$13+'Dia22'!$I$13+'Dia22'!$J$13</f>
        <v>0</v>
      </c>
      <c r="E639" s="385"/>
    </row>
    <row r="640" spans="1:5" x14ac:dyDescent="0.25">
      <c r="A640" s="257"/>
      <c r="B640" s="355">
        <v>9</v>
      </c>
      <c r="C640" s="347">
        <f>'Dia22'!$X$14</f>
        <v>0</v>
      </c>
      <c r="D640" s="344">
        <f>'Dia22'!$C$14+'Dia22'!$D$14+'Dia22'!$E$14+'Dia22'!$F$14+'Dia22'!$G$14+'Dia22'!$H$14+'Dia22'!$I$14+'Dia22'!$J$14</f>
        <v>0</v>
      </c>
      <c r="E640" s="385"/>
    </row>
    <row r="641" spans="1:5" x14ac:dyDescent="0.25">
      <c r="A641" s="257"/>
      <c r="B641" s="356">
        <v>10</v>
      </c>
      <c r="C641" s="347">
        <f>'Dia22'!$X$15</f>
        <v>0</v>
      </c>
      <c r="D641" s="344">
        <f>'Dia22'!$C$15+'Dia22'!$D$15+'Dia22'!$E$15+'Dia22'!$F$15+'Dia22'!$G$15+'Dia22'!$H$15+'Dia22'!$I$15+'Dia22'!$J$15</f>
        <v>0</v>
      </c>
      <c r="E641" s="385"/>
    </row>
    <row r="642" spans="1:5" x14ac:dyDescent="0.25">
      <c r="A642" s="257"/>
      <c r="B642" s="355">
        <v>11</v>
      </c>
      <c r="C642" s="347">
        <f>'Dia22'!$X$16</f>
        <v>0</v>
      </c>
      <c r="D642" s="344">
        <f>'Dia22'!$C$16+'Dia22'!$D$16+'Dia22'!$E$16+'Dia22'!$F$16+'Dia22'!$G$16+'Dia22'!$H$16+'Dia22'!$I$16+'Dia22'!$J$16</f>
        <v>0</v>
      </c>
      <c r="E642" s="385"/>
    </row>
    <row r="643" spans="1:5" x14ac:dyDescent="0.25">
      <c r="A643" s="257"/>
      <c r="B643" s="356">
        <v>12</v>
      </c>
      <c r="C643" s="347">
        <f>'Dia22'!$X$17</f>
        <v>0</v>
      </c>
      <c r="D643" s="344">
        <f>'Dia22'!$C$17+'Dia22'!$D$17+'Dia22'!$E$17+'Dia22'!$F$17+'Dia22'!$G$17+'Dia22'!$H$17+'Dia22'!$I$17+'Dia22'!$J$17</f>
        <v>0</v>
      </c>
      <c r="E643" s="385"/>
    </row>
    <row r="644" spans="1:5" x14ac:dyDescent="0.25">
      <c r="A644" s="257"/>
      <c r="B644" s="355">
        <v>13</v>
      </c>
      <c r="C644" s="347">
        <f>'Dia22'!$X$18</f>
        <v>0</v>
      </c>
      <c r="D644" s="344">
        <f>'Dia22'!$C$18+'Dia22'!$D$18+'Dia22'!$E$18+'Dia22'!$F$18+'Dia22'!$G$18+'Dia22'!$H$18+'Dia22'!$I$18+'Dia22'!$J$18</f>
        <v>0</v>
      </c>
      <c r="E644" s="385"/>
    </row>
    <row r="645" spans="1:5" x14ac:dyDescent="0.25">
      <c r="A645" s="257"/>
      <c r="B645" s="356">
        <v>14</v>
      </c>
      <c r="C645" s="347">
        <f>'Dia22'!$X$19</f>
        <v>0</v>
      </c>
      <c r="D645" s="344">
        <f>'Dia22'!$C$19+'Dia22'!$D$19+'Dia22'!$E$19+'Dia22'!$F$19+'Dia22'!$G$19+'Dia22'!$H$19+'Dia22'!$I$19+'Dia22'!$J$19</f>
        <v>0</v>
      </c>
      <c r="E645" s="385"/>
    </row>
    <row r="646" spans="1:5" x14ac:dyDescent="0.25">
      <c r="A646" s="257"/>
      <c r="B646" s="355">
        <v>15</v>
      </c>
      <c r="C646" s="347">
        <f>'Dia22'!$X$20</f>
        <v>0</v>
      </c>
      <c r="D646" s="344">
        <f>'Dia22'!$C$20+'Dia22'!$D$20+'Dia22'!$E$20+'Dia22'!$F$20+'Dia22'!$G$20+'Dia22'!$H$20+'Dia22'!$I$20+'Dia22'!$J$20</f>
        <v>0</v>
      </c>
      <c r="E646" s="385"/>
    </row>
    <row r="647" spans="1:5" x14ac:dyDescent="0.25">
      <c r="A647" s="257"/>
      <c r="B647" s="356">
        <v>16</v>
      </c>
      <c r="C647" s="347">
        <f>'Dia22'!$X$21</f>
        <v>0</v>
      </c>
      <c r="D647" s="344">
        <f>'Dia22'!$C$21+'Dia22'!$D$21+'Dia22'!$E$21+'Dia22'!$F$21+'Dia22'!$G$21+'Dia22'!$H$21+'Dia22'!$I$21+'Dia22'!$J$21</f>
        <v>0</v>
      </c>
      <c r="E647" s="385"/>
    </row>
    <row r="648" spans="1:5" x14ac:dyDescent="0.25">
      <c r="A648" s="257"/>
      <c r="B648" s="355">
        <v>17</v>
      </c>
      <c r="C648" s="347">
        <f>'Dia22'!$X$22</f>
        <v>0</v>
      </c>
      <c r="D648" s="344">
        <f>'Dia22'!$C$22+'Dia22'!$D$22+'Dia22'!$E$22+'Dia22'!$F$22+'Dia22'!$G$22+'Dia22'!$H$22+'Dia22'!$I$22+'Dia22'!$J$22</f>
        <v>0</v>
      </c>
      <c r="E648" s="385"/>
    </row>
    <row r="649" spans="1:5" x14ac:dyDescent="0.25">
      <c r="A649" s="257"/>
      <c r="B649" s="356">
        <v>18</v>
      </c>
      <c r="C649" s="347">
        <f>'Dia22'!$X$23</f>
        <v>0</v>
      </c>
      <c r="D649" s="344">
        <f>'Dia22'!$C$23+'Dia22'!$D$23+'Dia22'!$E$23+'Dia22'!$F$23+'Dia22'!$G$23+'Dia22'!$H$23+'Dia22'!$I$23+'Dia22'!$J$23</f>
        <v>0</v>
      </c>
      <c r="E649" s="385"/>
    </row>
    <row r="650" spans="1:5" x14ac:dyDescent="0.25">
      <c r="A650" s="257"/>
      <c r="B650" s="355">
        <v>19</v>
      </c>
      <c r="C650" s="347">
        <f>'Dia22'!$X$24</f>
        <v>0</v>
      </c>
      <c r="D650" s="344">
        <f>'Dia22'!$C$24+'Dia22'!$D$24+'Dia22'!$E$24+'Dia22'!$F$24+'Dia22'!$G$24+'Dia22'!$H$24+'Dia22'!$I$24+'Dia22'!$J$24</f>
        <v>0</v>
      </c>
      <c r="E650" s="385"/>
    </row>
    <row r="651" spans="1:5" x14ac:dyDescent="0.25">
      <c r="A651" s="257"/>
      <c r="B651" s="356">
        <v>20</v>
      </c>
      <c r="C651" s="347">
        <f>'Dia22'!$X$25</f>
        <v>0</v>
      </c>
      <c r="D651" s="344">
        <f>'Dia22'!$C$25+'Dia22'!$D$25+'Dia22'!$E$25+'Dia22'!$F$25+'Dia22'!$G$25+'Dia22'!$H$25+'Dia22'!$I$25+'Dia22'!$J$25</f>
        <v>0</v>
      </c>
      <c r="E651" s="385"/>
    </row>
    <row r="652" spans="1:5" x14ac:dyDescent="0.25">
      <c r="A652" s="257"/>
      <c r="B652" s="355">
        <v>21</v>
      </c>
      <c r="C652" s="347">
        <f>'Dia22'!$X$26</f>
        <v>0</v>
      </c>
      <c r="D652" s="344">
        <f>'Dia22'!$C$26+'Dia22'!$D$26+'Dia22'!$E$26+'Dia22'!$F$26+'Dia22'!$G$26+'Dia22'!$H$26+'Dia22'!$I$26+'Dia22'!$J$26</f>
        <v>0</v>
      </c>
      <c r="E652" s="385"/>
    </row>
    <row r="653" spans="1:5" x14ac:dyDescent="0.25">
      <c r="A653" s="257"/>
      <c r="B653" s="356">
        <v>22</v>
      </c>
      <c r="C653" s="347">
        <f>'Dia22'!$X$27</f>
        <v>0</v>
      </c>
      <c r="D653" s="344">
        <f>'Dia22'!$C$27+'Dia22'!$D$27+'Dia22'!$E$27+'Dia22'!$F$27+'Dia22'!$G$27+'Dia22'!$H$27+'Dia22'!$I$27+'Dia22'!$J$27</f>
        <v>0</v>
      </c>
      <c r="E653" s="385"/>
    </row>
    <row r="654" spans="1:5" x14ac:dyDescent="0.25">
      <c r="A654" s="257"/>
      <c r="B654" s="355">
        <v>23</v>
      </c>
      <c r="C654" s="377">
        <f>'Dia22'!$X$28</f>
        <v>0</v>
      </c>
      <c r="D654" s="353">
        <f>'Dia22'!$C$28+'Dia22'!$D$28+'Dia22'!$E$28+'Dia22'!$F$28+'Dia22'!$G$28+'Dia22'!$H$28+'Dia22'!$I$28+'Dia22'!$J$28</f>
        <v>0</v>
      </c>
      <c r="E654" s="385"/>
    </row>
    <row r="655" spans="1:5" x14ac:dyDescent="0.25">
      <c r="A655" s="257"/>
      <c r="B655" s="356">
        <v>24</v>
      </c>
      <c r="C655" s="377">
        <f>'Dia22'!$X$29</f>
        <v>0</v>
      </c>
      <c r="D655" s="353">
        <f>'Dia22'!$C$29+'Dia22'!$D$29+'Dia22'!$E$29+'Dia22'!$F$29+'Dia22'!$G$29+'Dia22'!$H$29+'Dia22'!$I$29+'Dia22'!$J$29</f>
        <v>0</v>
      </c>
      <c r="E655" s="385"/>
    </row>
    <row r="656" spans="1:5" x14ac:dyDescent="0.25">
      <c r="A656" s="257"/>
      <c r="B656" s="355">
        <v>25</v>
      </c>
      <c r="C656" s="377">
        <f>'Dia22'!$X$30</f>
        <v>0</v>
      </c>
      <c r="D656" s="353">
        <f>'Dia22'!$C$30+'Dia22'!$D$30+'Dia22'!$E$30+'Dia22'!$F$30+'Dia22'!$G$30+'Dia22'!$H$30+'Dia22'!$I$30+'Dia22'!$J$30</f>
        <v>0</v>
      </c>
      <c r="E656" s="385"/>
    </row>
    <row r="657" spans="1:5" x14ac:dyDescent="0.25">
      <c r="A657" s="257"/>
      <c r="B657" s="356">
        <v>26</v>
      </c>
      <c r="C657" s="377">
        <f>'Dia22'!$X$31</f>
        <v>0</v>
      </c>
      <c r="D657" s="353">
        <f>'Dia22'!$C$31+'Dia22'!$D$31+'Dia22'!$E$31+'Dia22'!$F$31+'Dia22'!$G$31+'Dia22'!$H$31+'Dia22'!$I$31+'Dia22'!$J$31</f>
        <v>0</v>
      </c>
      <c r="E657" s="385"/>
    </row>
    <row r="658" spans="1:5" x14ac:dyDescent="0.25">
      <c r="A658" s="257"/>
      <c r="B658" s="355">
        <v>27</v>
      </c>
      <c r="C658" s="377">
        <f>'Dia22'!$X$32</f>
        <v>0</v>
      </c>
      <c r="D658" s="353">
        <f>'Dia22'!$C$32+'Dia22'!$D$32+'Dia22'!$E$32+'Dia22'!$F$32+'Dia22'!$G$32+'Dia22'!$H$32+'Dia22'!$I$32+'Dia22'!$J$32</f>
        <v>0</v>
      </c>
      <c r="E658" s="385"/>
    </row>
    <row r="659" spans="1:5" x14ac:dyDescent="0.25">
      <c r="A659" s="257"/>
      <c r="B659" s="356">
        <v>28</v>
      </c>
      <c r="C659" s="377">
        <f>'Dia22'!$X$33</f>
        <v>0</v>
      </c>
      <c r="D659" s="353">
        <f>'Dia22'!$C$33+'Dia22'!$D$33+'Dia22'!$E$33+'Dia22'!$F$33+'Dia22'!$G$33+'Dia22'!$H$33+'Dia22'!$I$33+'Dia22'!$J$33</f>
        <v>0</v>
      </c>
      <c r="E659" s="385"/>
    </row>
    <row r="660" spans="1:5" x14ac:dyDescent="0.25">
      <c r="A660" s="257"/>
      <c r="B660" s="355">
        <v>29</v>
      </c>
      <c r="C660" s="377">
        <f>'Dia22'!$X$34</f>
        <v>0</v>
      </c>
      <c r="D660" s="353">
        <f>'Dia22'!$C$34+'Dia22'!$D$34+'Dia22'!$E$34+'Dia22'!$F$34+'Dia22'!$G$34+'Dia22'!$H$34+'Dia22'!$I$34+'Dia22'!$J$34</f>
        <v>0</v>
      </c>
      <c r="E660" s="385"/>
    </row>
    <row r="661" spans="1:5" ht="15.75" thickBot="1" x14ac:dyDescent="0.3">
      <c r="A661" s="360"/>
      <c r="B661" s="362">
        <v>30</v>
      </c>
      <c r="C661" s="378">
        <f>'Dia22'!$X$35</f>
        <v>0</v>
      </c>
      <c r="D661" s="345">
        <f>'Dia22'!$C$35+'Dia22'!$D$35+'Dia22'!$E$35+'Dia22'!$F$35+'Dia22'!$G$35+'Dia22'!$H$35+'Dia22'!$I$35+'Dia22'!$J$35</f>
        <v>0</v>
      </c>
      <c r="E661" s="385"/>
    </row>
    <row r="662" spans="1:5" x14ac:dyDescent="0.25">
      <c r="A662" s="339" t="str">
        <f>'Dia23'!$B$1</f>
        <v>Gener</v>
      </c>
      <c r="B662" s="357">
        <v>1</v>
      </c>
      <c r="C662" s="346">
        <f>'Dia23'!$X$6</f>
        <v>0</v>
      </c>
      <c r="D662" s="341">
        <f>'Dia23'!$C$6+'Dia23'!$D$6+'Dia23'!$E$6+'Dia23'!$F$6+'Dia23'!$G$6+'Dia23'!$H$6+'Dia23'!$I$6+'Dia23'!$J$6</f>
        <v>0</v>
      </c>
      <c r="E662" s="385"/>
    </row>
    <row r="663" spans="1:5" x14ac:dyDescent="0.25">
      <c r="A663" s="342">
        <f>'Dia23'!$B$2</f>
        <v>23</v>
      </c>
      <c r="B663" s="356">
        <v>2</v>
      </c>
      <c r="C663" s="347">
        <f>'Dia23'!$X$7</f>
        <v>0</v>
      </c>
      <c r="D663" s="344">
        <f>'Dia23'!$C$7+'Dia23'!$D$7+'Dia23'!$E$7+'Dia23'!$F$7+'Dia23'!$G$7+'Dia23'!$H$7+'Dia23'!$I$7+'Dia23'!$J$7</f>
        <v>0</v>
      </c>
      <c r="E663" s="385"/>
    </row>
    <row r="664" spans="1:5" x14ac:dyDescent="0.25">
      <c r="A664" s="257"/>
      <c r="B664" s="355">
        <v>3</v>
      </c>
      <c r="C664" s="347">
        <f>'Dia23'!$X$8</f>
        <v>0</v>
      </c>
      <c r="D664" s="344">
        <f>'Dia23'!$C$8+'Dia23'!$D$8+'Dia23'!$E$8+'Dia23'!$F$8+'Dia23'!$G$8+'Dia23'!$H$8+'Dia23'!$I$8+'Dia23'!$J$8</f>
        <v>0</v>
      </c>
      <c r="E664" s="385"/>
    </row>
    <row r="665" spans="1:5" x14ac:dyDescent="0.25">
      <c r="A665" s="257"/>
      <c r="B665" s="356">
        <v>4</v>
      </c>
      <c r="C665" s="347">
        <f>'Dia23'!$X$9</f>
        <v>0</v>
      </c>
      <c r="D665" s="344">
        <f>'Dia23'!$C$9+'Dia23'!$D$9+'Dia23'!$E$9+'Dia23'!$F$9+'Dia23'!$G$9+'Dia23'!$H$9+'Dia23'!$I$9+'Dia23'!$J$9</f>
        <v>0</v>
      </c>
      <c r="E665" s="385"/>
    </row>
    <row r="666" spans="1:5" x14ac:dyDescent="0.25">
      <c r="A666" s="257"/>
      <c r="B666" s="355">
        <v>5</v>
      </c>
      <c r="C666" s="347">
        <f>'Dia23'!$X$10</f>
        <v>0</v>
      </c>
      <c r="D666" s="344">
        <f>'Dia23'!$C$10+'Dia23'!$D$10+'Dia23'!$E$10+'Dia23'!$F$10+'Dia23'!$G$10+'Dia23'!$H$10+'Dia23'!$I$10+'Dia23'!$J$10</f>
        <v>0</v>
      </c>
      <c r="E666" s="385"/>
    </row>
    <row r="667" spans="1:5" x14ac:dyDescent="0.25">
      <c r="A667" s="257"/>
      <c r="B667" s="356">
        <v>6</v>
      </c>
      <c r="C667" s="347">
        <f>'Dia23'!$X$11</f>
        <v>0</v>
      </c>
      <c r="D667" s="344">
        <f>'Dia23'!$C$11+'Dia23'!$D$11+'Dia23'!$E$11+'Dia23'!$F$11+'Dia23'!$G$11+'Dia23'!$H$11+'Dia23'!$I$11+'Dia23'!$J$11</f>
        <v>0</v>
      </c>
      <c r="E667" s="385"/>
    </row>
    <row r="668" spans="1:5" x14ac:dyDescent="0.25">
      <c r="A668" s="257"/>
      <c r="B668" s="355">
        <v>7</v>
      </c>
      <c r="C668" s="347">
        <f>'Dia23'!$X$12</f>
        <v>0</v>
      </c>
      <c r="D668" s="344">
        <f>'Dia23'!$C$12+'Dia23'!$D$12+'Dia23'!$E$12+'Dia23'!$F$12+'Dia23'!$G$12+'Dia23'!$H$12+'Dia23'!$I$12+'Dia23'!$J$12</f>
        <v>0</v>
      </c>
      <c r="E668" s="385"/>
    </row>
    <row r="669" spans="1:5" x14ac:dyDescent="0.25">
      <c r="A669" s="257"/>
      <c r="B669" s="356">
        <v>8</v>
      </c>
      <c r="C669" s="347">
        <f>'Dia23'!$X$13</f>
        <v>0</v>
      </c>
      <c r="D669" s="344">
        <f>'Dia23'!$C$13+'Dia23'!$D$13+'Dia23'!$E$13+'Dia23'!$F$13+'Dia23'!$G$13+'Dia23'!$H$13+'Dia23'!$I$13+'Dia23'!$J$13</f>
        <v>0</v>
      </c>
      <c r="E669" s="385"/>
    </row>
    <row r="670" spans="1:5" x14ac:dyDescent="0.25">
      <c r="A670" s="257"/>
      <c r="B670" s="355">
        <v>9</v>
      </c>
      <c r="C670" s="347">
        <f>'Dia23'!$X$14</f>
        <v>0</v>
      </c>
      <c r="D670" s="344">
        <f>'Dia23'!$C$14+'Dia23'!$D$14+'Dia23'!$E$14+'Dia23'!$F$14+'Dia23'!$G$14+'Dia23'!$H$14+'Dia23'!$I$14+'Dia23'!$J$14</f>
        <v>0</v>
      </c>
      <c r="E670" s="385"/>
    </row>
    <row r="671" spans="1:5" x14ac:dyDescent="0.25">
      <c r="A671" s="257"/>
      <c r="B671" s="356">
        <v>10</v>
      </c>
      <c r="C671" s="347">
        <f>'Dia23'!$X$15</f>
        <v>0</v>
      </c>
      <c r="D671" s="344">
        <f>'Dia23'!$C$15+'Dia23'!$D$15+'Dia23'!$E$15+'Dia23'!$F$15+'Dia23'!$G$15+'Dia23'!$H$15+'Dia23'!$I$15+'Dia23'!$J$15</f>
        <v>0</v>
      </c>
      <c r="E671" s="385"/>
    </row>
    <row r="672" spans="1:5" x14ac:dyDescent="0.25">
      <c r="A672" s="257"/>
      <c r="B672" s="355">
        <v>11</v>
      </c>
      <c r="C672" s="347">
        <f>'Dia23'!$X$16</f>
        <v>0</v>
      </c>
      <c r="D672" s="344">
        <f>'Dia23'!$C$16+'Dia23'!$D$16+'Dia23'!$E$16+'Dia23'!$F$16+'Dia23'!$G$16+'Dia23'!$H$16+'Dia23'!$I$16+'Dia23'!$J$16</f>
        <v>0</v>
      </c>
      <c r="E672" s="385"/>
    </row>
    <row r="673" spans="1:5" x14ac:dyDescent="0.25">
      <c r="A673" s="257"/>
      <c r="B673" s="356">
        <v>12</v>
      </c>
      <c r="C673" s="347">
        <f>'Dia23'!$X$17</f>
        <v>0</v>
      </c>
      <c r="D673" s="344">
        <f>'Dia23'!$C$17+'Dia23'!$D$17+'Dia23'!$E$17+'Dia23'!$F$17+'Dia23'!$G$17+'Dia23'!$H$17+'Dia23'!$I$17+'Dia23'!$J$17</f>
        <v>0</v>
      </c>
      <c r="E673" s="385"/>
    </row>
    <row r="674" spans="1:5" x14ac:dyDescent="0.25">
      <c r="A674" s="257"/>
      <c r="B674" s="355">
        <v>13</v>
      </c>
      <c r="C674" s="347">
        <f>'Dia23'!$X$18</f>
        <v>0</v>
      </c>
      <c r="D674" s="344">
        <f>'Dia23'!$C$18+'Dia23'!$D$18+'Dia23'!$E$18+'Dia23'!$F$18+'Dia23'!$G$18+'Dia23'!$H$18+'Dia23'!$I$18+'Dia23'!$J$18</f>
        <v>0</v>
      </c>
      <c r="E674" s="385"/>
    </row>
    <row r="675" spans="1:5" x14ac:dyDescent="0.25">
      <c r="A675" s="257"/>
      <c r="B675" s="356">
        <v>14</v>
      </c>
      <c r="C675" s="347">
        <f>'Dia23'!$X$19</f>
        <v>0</v>
      </c>
      <c r="D675" s="344">
        <f>'Dia23'!$C$19+'Dia23'!$D$19+'Dia23'!$E$19+'Dia23'!$F$19+'Dia23'!$G$19+'Dia23'!$H$19+'Dia23'!$I$19+'Dia23'!$J$19</f>
        <v>0</v>
      </c>
      <c r="E675" s="385"/>
    </row>
    <row r="676" spans="1:5" x14ac:dyDescent="0.25">
      <c r="A676" s="257"/>
      <c r="B676" s="355">
        <v>15</v>
      </c>
      <c r="C676" s="347">
        <f>'Dia23'!$X$20</f>
        <v>0</v>
      </c>
      <c r="D676" s="344">
        <f>'Dia23'!$C$20+'Dia23'!$D$20+'Dia23'!$E$20+'Dia23'!$F$20+'Dia23'!$G$20+'Dia23'!$H$20+'Dia23'!$I$20+'Dia23'!$J$20</f>
        <v>0</v>
      </c>
      <c r="E676" s="385"/>
    </row>
    <row r="677" spans="1:5" x14ac:dyDescent="0.25">
      <c r="A677" s="257"/>
      <c r="B677" s="356">
        <v>16</v>
      </c>
      <c r="C677" s="347">
        <f>'Dia23'!$X$21</f>
        <v>0</v>
      </c>
      <c r="D677" s="344">
        <f>'Dia23'!$C$21+'Dia23'!$D$21+'Dia23'!$E$21+'Dia23'!$F$21+'Dia23'!$G$21+'Dia23'!$H$21+'Dia23'!$I$21+'Dia23'!$J$21</f>
        <v>0</v>
      </c>
      <c r="E677" s="385"/>
    </row>
    <row r="678" spans="1:5" x14ac:dyDescent="0.25">
      <c r="A678" s="257"/>
      <c r="B678" s="355">
        <v>17</v>
      </c>
      <c r="C678" s="347">
        <f>'Dia23'!$X$22</f>
        <v>0</v>
      </c>
      <c r="D678" s="344">
        <f>'Dia23'!$C$22+'Dia23'!$D$22+'Dia23'!$E$22+'Dia23'!$F$22+'Dia23'!$G$22+'Dia23'!$H$22+'Dia23'!$I$22+'Dia23'!$J$22</f>
        <v>0</v>
      </c>
      <c r="E678" s="385"/>
    </row>
    <row r="679" spans="1:5" x14ac:dyDescent="0.25">
      <c r="A679" s="257"/>
      <c r="B679" s="356">
        <v>18</v>
      </c>
      <c r="C679" s="347">
        <f>'Dia23'!$X$23</f>
        <v>0</v>
      </c>
      <c r="D679" s="344">
        <f>'Dia23'!$C$23+'Dia23'!$D$23+'Dia23'!$E$23+'Dia23'!$F$23+'Dia23'!$G$23+'Dia23'!$H$23+'Dia23'!$I$23+'Dia23'!$J$23</f>
        <v>0</v>
      </c>
      <c r="E679" s="385"/>
    </row>
    <row r="680" spans="1:5" x14ac:dyDescent="0.25">
      <c r="A680" s="257"/>
      <c r="B680" s="355">
        <v>19</v>
      </c>
      <c r="C680" s="347">
        <f>'Dia23'!$X$24</f>
        <v>0</v>
      </c>
      <c r="D680" s="344">
        <f>'Dia23'!$C$24+'Dia23'!$D$24+'Dia23'!$E$24+'Dia23'!$F$24+'Dia23'!$G$24+'Dia23'!$H$24+'Dia23'!$I$24+'Dia23'!$J$24</f>
        <v>0</v>
      </c>
      <c r="E680" s="385"/>
    </row>
    <row r="681" spans="1:5" x14ac:dyDescent="0.25">
      <c r="A681" s="257"/>
      <c r="B681" s="356">
        <v>20</v>
      </c>
      <c r="C681" s="347">
        <f>'Dia23'!$X$25</f>
        <v>0</v>
      </c>
      <c r="D681" s="344">
        <f>'Dia23'!$C$25+'Dia23'!$D$25+'Dia23'!$E$25+'Dia23'!$F$25+'Dia23'!$G$25+'Dia23'!$H$25+'Dia23'!$I$25+'Dia23'!$J$25</f>
        <v>0</v>
      </c>
      <c r="E681" s="385"/>
    </row>
    <row r="682" spans="1:5" x14ac:dyDescent="0.25">
      <c r="A682" s="257"/>
      <c r="B682" s="355">
        <v>21</v>
      </c>
      <c r="C682" s="347">
        <f>'Dia23'!$X$26</f>
        <v>0</v>
      </c>
      <c r="D682" s="344">
        <f>'Dia23'!$C$26+'Dia23'!$D$26+'Dia23'!$E$26+'Dia23'!$F$26+'Dia23'!$G$26+'Dia23'!$H$26+'Dia23'!$I$26+'Dia23'!$J$26</f>
        <v>0</v>
      </c>
      <c r="E682" s="385"/>
    </row>
    <row r="683" spans="1:5" x14ac:dyDescent="0.25">
      <c r="A683" s="257"/>
      <c r="B683" s="356">
        <v>22</v>
      </c>
      <c r="C683" s="347">
        <f>'Dia23'!$X$27</f>
        <v>0</v>
      </c>
      <c r="D683" s="344">
        <f>'Dia23'!$C$27+'Dia23'!$D$27+'Dia23'!$E$27+'Dia23'!$F$27+'Dia23'!$G$27+'Dia23'!$H$27+'Dia23'!$I$27+'Dia23'!$J$27</f>
        <v>0</v>
      </c>
      <c r="E683" s="385"/>
    </row>
    <row r="684" spans="1:5" x14ac:dyDescent="0.25">
      <c r="A684" s="257"/>
      <c r="B684" s="355">
        <v>23</v>
      </c>
      <c r="C684" s="377">
        <f>'Dia23'!$X$28</f>
        <v>0</v>
      </c>
      <c r="D684" s="353">
        <f>'Dia23'!$C$28+'Dia23'!$D$28+'Dia23'!$E$28+'Dia23'!$F$28+'Dia23'!$G$28+'Dia23'!$H$28+'Dia23'!$I$28+'Dia23'!$J$28</f>
        <v>0</v>
      </c>
      <c r="E684" s="385"/>
    </row>
    <row r="685" spans="1:5" x14ac:dyDescent="0.25">
      <c r="A685" s="257"/>
      <c r="B685" s="356">
        <v>24</v>
      </c>
      <c r="C685" s="377">
        <f>'Dia23'!$X$29</f>
        <v>0</v>
      </c>
      <c r="D685" s="353">
        <f>'Dia23'!$C$29+'Dia23'!$D$29+'Dia23'!$E$29+'Dia23'!$F$29+'Dia23'!$G$29+'Dia23'!$H$29+'Dia23'!$I$29+'Dia23'!$J$29</f>
        <v>0</v>
      </c>
      <c r="E685" s="385"/>
    </row>
    <row r="686" spans="1:5" x14ac:dyDescent="0.25">
      <c r="A686" s="257"/>
      <c r="B686" s="355">
        <v>25</v>
      </c>
      <c r="C686" s="377">
        <f>'Dia23'!$X$30</f>
        <v>0</v>
      </c>
      <c r="D686" s="353">
        <f>'Dia23'!$C$30+'Dia23'!$D$30+'Dia23'!$E$30+'Dia23'!$F$30+'Dia23'!$G$30+'Dia23'!$H$30+'Dia23'!$I$30+'Dia23'!$J$30</f>
        <v>0</v>
      </c>
      <c r="E686" s="385"/>
    </row>
    <row r="687" spans="1:5" x14ac:dyDescent="0.25">
      <c r="A687" s="257"/>
      <c r="B687" s="356">
        <v>26</v>
      </c>
      <c r="C687" s="377">
        <f>'Dia23'!$X$31</f>
        <v>0</v>
      </c>
      <c r="D687" s="353">
        <f>'Dia23'!$C$31+'Dia23'!$D$31+'Dia23'!$E$31+'Dia23'!$F$31+'Dia23'!$G$31+'Dia23'!$H$31+'Dia23'!$I$31+'Dia23'!$J$31</f>
        <v>0</v>
      </c>
      <c r="E687" s="385"/>
    </row>
    <row r="688" spans="1:5" x14ac:dyDescent="0.25">
      <c r="A688" s="257"/>
      <c r="B688" s="355">
        <v>27</v>
      </c>
      <c r="C688" s="377">
        <f>'Dia23'!$X$32</f>
        <v>0</v>
      </c>
      <c r="D688" s="353">
        <f>'Dia23'!$C$32+'Dia23'!$D$32+'Dia23'!$E$32+'Dia23'!$F$32+'Dia23'!$G$32+'Dia23'!$H$32+'Dia23'!$I$32+'Dia23'!$J$32</f>
        <v>0</v>
      </c>
      <c r="E688" s="385"/>
    </row>
    <row r="689" spans="1:5" x14ac:dyDescent="0.25">
      <c r="A689" s="257"/>
      <c r="B689" s="356">
        <v>28</v>
      </c>
      <c r="C689" s="377">
        <f>'Dia23'!$X$33</f>
        <v>0</v>
      </c>
      <c r="D689" s="353">
        <f>'Dia23'!$C$33+'Dia23'!$D$33+'Dia23'!$E$33+'Dia23'!$F$33+'Dia23'!$G$33+'Dia23'!$H$33+'Dia23'!$I$33+'Dia23'!$J$33</f>
        <v>0</v>
      </c>
      <c r="E689" s="385"/>
    </row>
    <row r="690" spans="1:5" x14ac:dyDescent="0.25">
      <c r="A690" s="257"/>
      <c r="B690" s="355">
        <v>29</v>
      </c>
      <c r="C690" s="377">
        <f>'Dia23'!$X$34</f>
        <v>0</v>
      </c>
      <c r="D690" s="353">
        <f>'Dia23'!$C$34+'Dia23'!$D$34+'Dia23'!$E$34+'Dia23'!$F$34+'Dia23'!$G$34+'Dia23'!$H$34+'Dia23'!$I$34+'Dia23'!$J$34</f>
        <v>0</v>
      </c>
      <c r="E690" s="385"/>
    </row>
    <row r="691" spans="1:5" ht="15.75" thickBot="1" x14ac:dyDescent="0.3">
      <c r="A691" s="360"/>
      <c r="B691" s="362">
        <v>30</v>
      </c>
      <c r="C691" s="378">
        <f>'Dia23'!$X$35</f>
        <v>0</v>
      </c>
      <c r="D691" s="345">
        <f>'Dia23'!$C$35+'Dia23'!$D$35+'Dia23'!$E$35+'Dia23'!$F$35+'Dia23'!$G$35+'Dia23'!$H$35+'Dia23'!$I$35+'Dia23'!$J$35</f>
        <v>0</v>
      </c>
      <c r="E691" s="385"/>
    </row>
    <row r="692" spans="1:5" x14ac:dyDescent="0.25">
      <c r="A692" s="339" t="str">
        <f>'Dia24'!$B$1</f>
        <v>Gener</v>
      </c>
      <c r="B692" s="357">
        <v>1</v>
      </c>
      <c r="C692" s="346">
        <f>'Dia24'!$X$6</f>
        <v>0</v>
      </c>
      <c r="D692" s="341">
        <f>'Dia24'!$C$6+'Dia24'!$D$6+'Dia24'!$E$6+'Dia24'!$F$6+'Dia24'!$G$6+'Dia24'!$H$6+'Dia24'!$I$6+'Dia24'!$J$6</f>
        <v>0</v>
      </c>
      <c r="E692" s="385"/>
    </row>
    <row r="693" spans="1:5" x14ac:dyDescent="0.25">
      <c r="A693" s="342">
        <f>'Dia24'!$B$2</f>
        <v>24</v>
      </c>
      <c r="B693" s="356">
        <v>2</v>
      </c>
      <c r="C693" s="347">
        <f>'Dia24'!$X$7</f>
        <v>0</v>
      </c>
      <c r="D693" s="344">
        <f>'Dia24'!$C$7+'Dia24'!$D$7+'Dia24'!$E$7+'Dia24'!$F$7+'Dia24'!$G$7+'Dia24'!$H$7+'Dia24'!$I$7+'Dia24'!$J$7</f>
        <v>0</v>
      </c>
      <c r="E693" s="385"/>
    </row>
    <row r="694" spans="1:5" x14ac:dyDescent="0.25">
      <c r="A694" s="257"/>
      <c r="B694" s="355">
        <v>3</v>
      </c>
      <c r="C694" s="347">
        <f>'Dia24'!$X$8</f>
        <v>0</v>
      </c>
      <c r="D694" s="344">
        <f>'Dia24'!$C$8+'Dia24'!$D$8+'Dia24'!$E$8+'Dia24'!$F$8+'Dia24'!$G$8+'Dia24'!$H$8+'Dia24'!$I$8+'Dia24'!$J$8</f>
        <v>0</v>
      </c>
      <c r="E694" s="385"/>
    </row>
    <row r="695" spans="1:5" x14ac:dyDescent="0.25">
      <c r="A695" s="257"/>
      <c r="B695" s="356">
        <v>4</v>
      </c>
      <c r="C695" s="347">
        <f>'Dia24'!$X$9</f>
        <v>0</v>
      </c>
      <c r="D695" s="344">
        <f>'Dia24'!$C$9+'Dia24'!$D$9+'Dia24'!$E$9+'Dia24'!$F$9+'Dia24'!$G$9+'Dia24'!$H$9+'Dia24'!$I$9+'Dia24'!$J$9</f>
        <v>0</v>
      </c>
      <c r="E695" s="385"/>
    </row>
    <row r="696" spans="1:5" x14ac:dyDescent="0.25">
      <c r="A696" s="257"/>
      <c r="B696" s="355">
        <v>5</v>
      </c>
      <c r="C696" s="347">
        <f>'Dia24'!$X$10</f>
        <v>0</v>
      </c>
      <c r="D696" s="344">
        <f>'Dia24'!$C$10+'Dia24'!$D$10+'Dia24'!$E$10+'Dia24'!$F$10+'Dia24'!$G$10+'Dia24'!$H$10+'Dia24'!$I$10+'Dia24'!$J$10</f>
        <v>0</v>
      </c>
      <c r="E696" s="385"/>
    </row>
    <row r="697" spans="1:5" x14ac:dyDescent="0.25">
      <c r="A697" s="257"/>
      <c r="B697" s="356">
        <v>6</v>
      </c>
      <c r="C697" s="347">
        <f>'Dia24'!$X$11</f>
        <v>0</v>
      </c>
      <c r="D697" s="344">
        <f>'Dia24'!$C$11+'Dia24'!$D$11+'Dia24'!$E$11+'Dia24'!$F$11+'Dia24'!$G$11+'Dia24'!$H$11+'Dia24'!$I$11+'Dia24'!$J$11</f>
        <v>0</v>
      </c>
      <c r="E697" s="385"/>
    </row>
    <row r="698" spans="1:5" x14ac:dyDescent="0.25">
      <c r="A698" s="257"/>
      <c r="B698" s="355">
        <v>7</v>
      </c>
      <c r="C698" s="347">
        <f>'Dia24'!$X$12</f>
        <v>0</v>
      </c>
      <c r="D698" s="344">
        <f>'Dia24'!$C$12+'Dia24'!$D$12+'Dia24'!$E$12+'Dia24'!$F$12+'Dia24'!$G$12+'Dia24'!$H$12+'Dia24'!$I$12+'Dia24'!$J$12</f>
        <v>0</v>
      </c>
      <c r="E698" s="385"/>
    </row>
    <row r="699" spans="1:5" x14ac:dyDescent="0.25">
      <c r="A699" s="257"/>
      <c r="B699" s="356">
        <v>8</v>
      </c>
      <c r="C699" s="347">
        <f>'Dia24'!$X$13</f>
        <v>0</v>
      </c>
      <c r="D699" s="344">
        <f>'Dia24'!$C$13+'Dia24'!$D$13+'Dia24'!$E$13+'Dia24'!$F$13+'Dia24'!$G$13+'Dia24'!$H$13+'Dia24'!$I$13+'Dia24'!$J$13</f>
        <v>0</v>
      </c>
      <c r="E699" s="385"/>
    </row>
    <row r="700" spans="1:5" x14ac:dyDescent="0.25">
      <c r="A700" s="257"/>
      <c r="B700" s="355">
        <v>9</v>
      </c>
      <c r="C700" s="347">
        <f>'Dia24'!$X$14</f>
        <v>0</v>
      </c>
      <c r="D700" s="344">
        <f>'Dia24'!$C$14+'Dia24'!$D$14+'Dia24'!$E$14+'Dia24'!$F$14+'Dia24'!$G$14+'Dia24'!$H$14+'Dia24'!$I$14+'Dia24'!$J$14</f>
        <v>0</v>
      </c>
      <c r="E700" s="385"/>
    </row>
    <row r="701" spans="1:5" x14ac:dyDescent="0.25">
      <c r="A701" s="257"/>
      <c r="B701" s="356">
        <v>10</v>
      </c>
      <c r="C701" s="347">
        <f>'Dia24'!$X$15</f>
        <v>0</v>
      </c>
      <c r="D701" s="344">
        <f>'Dia24'!$C$15+'Dia24'!$D$15+'Dia24'!$E$15+'Dia24'!$F$15+'Dia24'!$G$15+'Dia24'!$H$15+'Dia24'!$I$15+'Dia24'!$J$15</f>
        <v>0</v>
      </c>
      <c r="E701" s="385"/>
    </row>
    <row r="702" spans="1:5" x14ac:dyDescent="0.25">
      <c r="A702" s="257"/>
      <c r="B702" s="355">
        <v>11</v>
      </c>
      <c r="C702" s="347">
        <f>'Dia24'!$X$16</f>
        <v>0</v>
      </c>
      <c r="D702" s="344">
        <f>'Dia24'!$C$16+'Dia24'!$D$16+'Dia24'!$E$16+'Dia24'!$F$16+'Dia24'!$G$16+'Dia24'!$H$16+'Dia24'!$I$16+'Dia24'!$J$16</f>
        <v>0</v>
      </c>
      <c r="E702" s="385"/>
    </row>
    <row r="703" spans="1:5" x14ac:dyDescent="0.25">
      <c r="A703" s="257"/>
      <c r="B703" s="356">
        <v>12</v>
      </c>
      <c r="C703" s="347">
        <f>'Dia24'!$X$17</f>
        <v>0</v>
      </c>
      <c r="D703" s="344">
        <f>'Dia24'!$C$17+'Dia24'!$D$17+'Dia24'!$E$17+'Dia24'!$F$17+'Dia24'!$G$17+'Dia24'!$H$17+'Dia24'!$I$17+'Dia24'!$J$17</f>
        <v>0</v>
      </c>
      <c r="E703" s="385"/>
    </row>
    <row r="704" spans="1:5" x14ac:dyDescent="0.25">
      <c r="A704" s="257"/>
      <c r="B704" s="355">
        <v>13</v>
      </c>
      <c r="C704" s="347">
        <f>'Dia24'!$X$18</f>
        <v>0</v>
      </c>
      <c r="D704" s="344">
        <f>'Dia24'!$C$18+'Dia24'!$D$18+'Dia24'!$E$18+'Dia24'!$F$18+'Dia24'!$G$18+'Dia24'!$H$18+'Dia24'!$I$18+'Dia24'!$J$18</f>
        <v>0</v>
      </c>
      <c r="E704" s="385"/>
    </row>
    <row r="705" spans="1:5" x14ac:dyDescent="0.25">
      <c r="A705" s="257"/>
      <c r="B705" s="356">
        <v>14</v>
      </c>
      <c r="C705" s="347">
        <f>'Dia24'!$X$19</f>
        <v>0</v>
      </c>
      <c r="D705" s="344">
        <f>'Dia24'!$C$19+'Dia24'!$D$19+'Dia24'!$E$19+'Dia24'!$F$19+'Dia24'!$G$19+'Dia24'!$H$19+'Dia24'!$I$19+'Dia24'!$J$19</f>
        <v>0</v>
      </c>
      <c r="E705" s="385"/>
    </row>
    <row r="706" spans="1:5" x14ac:dyDescent="0.25">
      <c r="A706" s="257"/>
      <c r="B706" s="355">
        <v>15</v>
      </c>
      <c r="C706" s="347">
        <f>'Dia24'!$X$20</f>
        <v>0</v>
      </c>
      <c r="D706" s="344">
        <f>'Dia24'!$C$20+'Dia24'!$D$20+'Dia24'!$E$20+'Dia24'!$F$20+'Dia24'!$G$20+'Dia24'!$H$20+'Dia24'!$I$20+'Dia24'!$J$20</f>
        <v>0</v>
      </c>
      <c r="E706" s="385"/>
    </row>
    <row r="707" spans="1:5" x14ac:dyDescent="0.25">
      <c r="A707" s="257"/>
      <c r="B707" s="356">
        <v>16</v>
      </c>
      <c r="C707" s="347">
        <f>'Dia24'!$X$21</f>
        <v>0</v>
      </c>
      <c r="D707" s="344">
        <f>'Dia24'!$C$21+'Dia24'!$D$21+'Dia24'!$E$21+'Dia24'!$F$21+'Dia24'!$G$21+'Dia24'!$H$21+'Dia24'!$I$21+'Dia24'!$J$21</f>
        <v>0</v>
      </c>
      <c r="E707" s="385"/>
    </row>
    <row r="708" spans="1:5" x14ac:dyDescent="0.25">
      <c r="A708" s="257"/>
      <c r="B708" s="355">
        <v>17</v>
      </c>
      <c r="C708" s="347">
        <f>'Dia24'!$X$22</f>
        <v>0</v>
      </c>
      <c r="D708" s="344">
        <f>'Dia24'!$C$22+'Dia24'!$D$22+'Dia24'!$E$22+'Dia24'!$F$22+'Dia24'!$G$22+'Dia24'!$H$22+'Dia24'!$I$22+'Dia24'!$J$22</f>
        <v>0</v>
      </c>
      <c r="E708" s="385"/>
    </row>
    <row r="709" spans="1:5" x14ac:dyDescent="0.25">
      <c r="A709" s="257"/>
      <c r="B709" s="356">
        <v>18</v>
      </c>
      <c r="C709" s="347">
        <f>'Dia24'!$X$23</f>
        <v>0</v>
      </c>
      <c r="D709" s="344">
        <f>'Dia24'!$C$23+'Dia24'!$D$23+'Dia24'!$E$23+'Dia24'!$F$23+'Dia24'!$G$23+'Dia24'!$H$23+'Dia24'!$I$23+'Dia24'!$J$23</f>
        <v>0</v>
      </c>
      <c r="E709" s="385"/>
    </row>
    <row r="710" spans="1:5" x14ac:dyDescent="0.25">
      <c r="A710" s="257"/>
      <c r="B710" s="355">
        <v>19</v>
      </c>
      <c r="C710" s="347">
        <f>'Dia24'!$X$24</f>
        <v>0</v>
      </c>
      <c r="D710" s="344">
        <f>'Dia24'!$C$24+'Dia24'!$D$24+'Dia24'!$E$24+'Dia24'!$F$24+'Dia24'!$G$24+'Dia24'!$H$24+'Dia24'!$I$24+'Dia24'!$J$24</f>
        <v>0</v>
      </c>
      <c r="E710" s="385"/>
    </row>
    <row r="711" spans="1:5" x14ac:dyDescent="0.25">
      <c r="A711" s="257"/>
      <c r="B711" s="356">
        <v>20</v>
      </c>
      <c r="C711" s="347">
        <f>'Dia24'!$X$25</f>
        <v>0</v>
      </c>
      <c r="D711" s="344">
        <f>'Dia24'!$C$25+'Dia24'!$D$25+'Dia24'!$E$25+'Dia24'!$F$25+'Dia24'!$G$25+'Dia24'!$H$25+'Dia24'!$I$25+'Dia24'!$J$25</f>
        <v>0</v>
      </c>
      <c r="E711" s="385"/>
    </row>
    <row r="712" spans="1:5" x14ac:dyDescent="0.25">
      <c r="A712" s="257"/>
      <c r="B712" s="355">
        <v>21</v>
      </c>
      <c r="C712" s="347">
        <f>'Dia24'!$X$26</f>
        <v>0</v>
      </c>
      <c r="D712" s="344">
        <f>'Dia24'!$C$26+'Dia24'!$D$26+'Dia24'!$E$26+'Dia24'!$F$26+'Dia24'!$G$26+'Dia24'!$H$26+'Dia24'!$I$26+'Dia24'!$J$26</f>
        <v>0</v>
      </c>
      <c r="E712" s="385"/>
    </row>
    <row r="713" spans="1:5" x14ac:dyDescent="0.25">
      <c r="A713" s="257"/>
      <c r="B713" s="356">
        <v>22</v>
      </c>
      <c r="C713" s="347">
        <f>'Dia24'!$X$27</f>
        <v>0</v>
      </c>
      <c r="D713" s="344">
        <f>'Dia24'!$C$27+'Dia24'!$D$27+'Dia24'!$E$27+'Dia24'!$F$27+'Dia24'!$G$27+'Dia24'!$H$27+'Dia24'!$I$27+'Dia24'!$J$27</f>
        <v>0</v>
      </c>
      <c r="E713" s="385"/>
    </row>
    <row r="714" spans="1:5" x14ac:dyDescent="0.25">
      <c r="A714" s="257"/>
      <c r="B714" s="355">
        <v>23</v>
      </c>
      <c r="C714" s="377">
        <f>'Dia24'!$X$28</f>
        <v>0</v>
      </c>
      <c r="D714" s="353">
        <f>'Dia24'!$C$28+'Dia24'!$D$28+'Dia24'!$E$28+'Dia24'!$F$28+'Dia24'!$G$28+'Dia24'!$H$28+'Dia24'!$I$28+'Dia24'!$J$28</f>
        <v>0</v>
      </c>
      <c r="E714" s="385"/>
    </row>
    <row r="715" spans="1:5" x14ac:dyDescent="0.25">
      <c r="A715" s="257"/>
      <c r="B715" s="356">
        <v>24</v>
      </c>
      <c r="C715" s="377">
        <f>'Dia24'!$X$29</f>
        <v>0</v>
      </c>
      <c r="D715" s="353">
        <f>'Dia24'!$C$29+'Dia24'!$D$29+'Dia24'!$E$29+'Dia24'!$F$29+'Dia24'!$G$29+'Dia24'!$H$29+'Dia24'!$I$29+'Dia24'!$J$29</f>
        <v>0</v>
      </c>
      <c r="E715" s="385"/>
    </row>
    <row r="716" spans="1:5" x14ac:dyDescent="0.25">
      <c r="A716" s="257"/>
      <c r="B716" s="355">
        <v>25</v>
      </c>
      <c r="C716" s="377">
        <f>'Dia24'!$X$30</f>
        <v>0</v>
      </c>
      <c r="D716" s="353">
        <f>'Dia24'!$C$30+'Dia24'!$D$30+'Dia24'!$E$30+'Dia24'!$F$30+'Dia24'!$G$30+'Dia24'!$H$30+'Dia24'!$I$30+'Dia24'!$J$30</f>
        <v>0</v>
      </c>
      <c r="E716" s="385"/>
    </row>
    <row r="717" spans="1:5" x14ac:dyDescent="0.25">
      <c r="A717" s="257"/>
      <c r="B717" s="356">
        <v>26</v>
      </c>
      <c r="C717" s="377">
        <f>'Dia24'!$X$31</f>
        <v>0</v>
      </c>
      <c r="D717" s="353">
        <f>'Dia24'!$C$31+'Dia24'!$D$31+'Dia24'!$E$31+'Dia24'!$F$31+'Dia24'!$G$31+'Dia24'!$H$31+'Dia24'!$I$31+'Dia24'!$J$31</f>
        <v>0</v>
      </c>
      <c r="E717" s="385"/>
    </row>
    <row r="718" spans="1:5" x14ac:dyDescent="0.25">
      <c r="A718" s="257"/>
      <c r="B718" s="355">
        <v>27</v>
      </c>
      <c r="C718" s="377">
        <f>'Dia24'!$X$32</f>
        <v>0</v>
      </c>
      <c r="D718" s="353">
        <f>'Dia24'!$C$32+'Dia24'!$D$32+'Dia24'!$E$32+'Dia24'!$F$32+'Dia24'!$G$32+'Dia24'!$H$32+'Dia24'!$I$32+'Dia24'!$J$32</f>
        <v>0</v>
      </c>
      <c r="E718" s="385"/>
    </row>
    <row r="719" spans="1:5" x14ac:dyDescent="0.25">
      <c r="A719" s="257"/>
      <c r="B719" s="356">
        <v>28</v>
      </c>
      <c r="C719" s="377">
        <f>'Dia24'!$X$33</f>
        <v>0</v>
      </c>
      <c r="D719" s="353">
        <f>'Dia24'!$C$33+'Dia24'!$D$33+'Dia24'!$E$33+'Dia24'!$F$33+'Dia24'!$G$33+'Dia24'!$H$33+'Dia24'!$I$33+'Dia24'!$J$33</f>
        <v>0</v>
      </c>
      <c r="E719" s="385"/>
    </row>
    <row r="720" spans="1:5" x14ac:dyDescent="0.25">
      <c r="A720" s="257"/>
      <c r="B720" s="355">
        <v>29</v>
      </c>
      <c r="C720" s="377">
        <f>'Dia24'!$X$34</f>
        <v>0</v>
      </c>
      <c r="D720" s="353">
        <f>'Dia24'!$C$34+'Dia24'!$D$34+'Dia24'!$E$34+'Dia24'!$F$34+'Dia24'!$G$34+'Dia24'!$H$34+'Dia24'!$I$34+'Dia24'!$J$34</f>
        <v>0</v>
      </c>
      <c r="E720" s="385"/>
    </row>
    <row r="721" spans="1:5" ht="15.75" thickBot="1" x14ac:dyDescent="0.3">
      <c r="A721" s="360"/>
      <c r="B721" s="362">
        <v>30</v>
      </c>
      <c r="C721" s="378">
        <f>'Dia24'!$X$35</f>
        <v>0</v>
      </c>
      <c r="D721" s="345">
        <f>'Dia24'!$C$35+'Dia24'!$D$35+'Dia24'!$E$35+'Dia24'!$F$35+'Dia24'!$G$35+'Dia24'!$H$35+'Dia24'!$I$35+'Dia24'!$J$35</f>
        <v>0</v>
      </c>
      <c r="E721" s="385"/>
    </row>
    <row r="722" spans="1:5" x14ac:dyDescent="0.25">
      <c r="A722" s="339" t="str">
        <f>'Dia25'!$B$1</f>
        <v>Gener</v>
      </c>
      <c r="B722" s="357">
        <v>1</v>
      </c>
      <c r="C722" s="346">
        <f>'Dia25'!$X$6</f>
        <v>0</v>
      </c>
      <c r="D722" s="341">
        <f>'Dia25'!$C$6+'Dia25'!$D$6+'Dia25'!$E$6+'Dia25'!$F$6+'Dia25'!$G$6+'Dia25'!$H$6+'Dia25'!$I$6+'Dia25'!$J$6</f>
        <v>0</v>
      </c>
      <c r="E722" s="385"/>
    </row>
    <row r="723" spans="1:5" x14ac:dyDescent="0.25">
      <c r="A723" s="342">
        <f>'Dia25'!$B$2</f>
        <v>25</v>
      </c>
      <c r="B723" s="356">
        <v>2</v>
      </c>
      <c r="C723" s="347">
        <f>'Dia25'!$X$7</f>
        <v>0</v>
      </c>
      <c r="D723" s="344">
        <f>'Dia25'!$C$7+'Dia25'!$D$7+'Dia25'!$E$7+'Dia25'!$F$7+'Dia25'!$G$7+'Dia25'!$H$7+'Dia25'!$I$7+'Dia25'!$J$7</f>
        <v>0</v>
      </c>
      <c r="E723" s="385"/>
    </row>
    <row r="724" spans="1:5" x14ac:dyDescent="0.25">
      <c r="A724" s="257"/>
      <c r="B724" s="355">
        <v>3</v>
      </c>
      <c r="C724" s="347">
        <f>'Dia25'!$X$8</f>
        <v>0</v>
      </c>
      <c r="D724" s="344">
        <f>'Dia25'!$C$8+'Dia25'!$D$8+'Dia25'!$E$8+'Dia25'!$F$8+'Dia25'!$G$8+'Dia25'!$H$8+'Dia25'!$I$8+'Dia25'!$J$8</f>
        <v>0</v>
      </c>
      <c r="E724" s="385"/>
    </row>
    <row r="725" spans="1:5" x14ac:dyDescent="0.25">
      <c r="A725" s="257"/>
      <c r="B725" s="356">
        <v>4</v>
      </c>
      <c r="C725" s="347">
        <f>'Dia25'!$X$9</f>
        <v>0</v>
      </c>
      <c r="D725" s="344">
        <f>'Dia25'!$C$9+'Dia25'!$D$9+'Dia25'!$E$9+'Dia25'!$F$9+'Dia25'!$G$9+'Dia25'!$H$9+'Dia25'!$I$9+'Dia25'!$J$9</f>
        <v>0</v>
      </c>
      <c r="E725" s="385"/>
    </row>
    <row r="726" spans="1:5" x14ac:dyDescent="0.25">
      <c r="A726" s="257"/>
      <c r="B726" s="355">
        <v>5</v>
      </c>
      <c r="C726" s="347">
        <f>'Dia25'!$X$10</f>
        <v>0</v>
      </c>
      <c r="D726" s="344">
        <f>'Dia25'!$C$10+'Dia25'!$D$10+'Dia25'!$E$10+'Dia25'!$F$10+'Dia25'!$G$10+'Dia25'!$H$10+'Dia25'!$I$10+'Dia25'!$J$10</f>
        <v>0</v>
      </c>
      <c r="E726" s="385"/>
    </row>
    <row r="727" spans="1:5" x14ac:dyDescent="0.25">
      <c r="A727" s="257"/>
      <c r="B727" s="356">
        <v>6</v>
      </c>
      <c r="C727" s="347">
        <f>'Dia25'!$X$11</f>
        <v>0</v>
      </c>
      <c r="D727" s="344">
        <f>'Dia25'!$C$11+'Dia25'!$D$11+'Dia25'!$E$11+'Dia25'!$F$11+'Dia25'!$G$11+'Dia25'!$H$11+'Dia25'!$I$11+'Dia25'!$J$11</f>
        <v>0</v>
      </c>
      <c r="E727" s="385"/>
    </row>
    <row r="728" spans="1:5" x14ac:dyDescent="0.25">
      <c r="A728" s="257"/>
      <c r="B728" s="355">
        <v>7</v>
      </c>
      <c r="C728" s="347">
        <f>'Dia25'!$X$12</f>
        <v>0</v>
      </c>
      <c r="D728" s="344">
        <f>'Dia25'!$C$12+'Dia25'!$D$12+'Dia25'!$E$12+'Dia25'!$F$12+'Dia25'!$G$12+'Dia25'!$H$12+'Dia25'!$I$12+'Dia25'!$J$12</f>
        <v>0</v>
      </c>
      <c r="E728" s="385"/>
    </row>
    <row r="729" spans="1:5" x14ac:dyDescent="0.25">
      <c r="A729" s="257"/>
      <c r="B729" s="356">
        <v>8</v>
      </c>
      <c r="C729" s="347">
        <f>'Dia25'!$X$13</f>
        <v>0</v>
      </c>
      <c r="D729" s="344">
        <f>'Dia25'!$C$13+'Dia25'!$D$13+'Dia25'!$E$13+'Dia25'!$F$13+'Dia25'!$G$13+'Dia25'!$H$13+'Dia25'!$I$13+'Dia25'!$J$13</f>
        <v>0</v>
      </c>
      <c r="E729" s="385"/>
    </row>
    <row r="730" spans="1:5" x14ac:dyDescent="0.25">
      <c r="A730" s="257"/>
      <c r="B730" s="355">
        <v>9</v>
      </c>
      <c r="C730" s="347">
        <f>'Dia25'!$X$14</f>
        <v>0</v>
      </c>
      <c r="D730" s="344">
        <f>'Dia25'!$C$14+'Dia25'!$D$14+'Dia25'!$E$14+'Dia25'!$F$14+'Dia25'!$G$14+'Dia25'!$H$14+'Dia25'!$I$14+'Dia25'!$J$14</f>
        <v>0</v>
      </c>
      <c r="E730" s="385"/>
    </row>
    <row r="731" spans="1:5" x14ac:dyDescent="0.25">
      <c r="A731" s="257"/>
      <c r="B731" s="356">
        <v>10</v>
      </c>
      <c r="C731" s="347">
        <f>'Dia25'!$X$15</f>
        <v>0</v>
      </c>
      <c r="D731" s="344">
        <f>'Dia25'!$C$15+'Dia25'!$D$15+'Dia25'!$E$15+'Dia25'!$F$15+'Dia25'!$G$15+'Dia25'!$H$15+'Dia25'!$I$15+'Dia25'!$J$15</f>
        <v>0</v>
      </c>
      <c r="E731" s="385"/>
    </row>
    <row r="732" spans="1:5" x14ac:dyDescent="0.25">
      <c r="A732" s="257"/>
      <c r="B732" s="355">
        <v>11</v>
      </c>
      <c r="C732" s="347">
        <f>'Dia25'!$X$16</f>
        <v>0</v>
      </c>
      <c r="D732" s="344">
        <f>'Dia25'!$C$16+'Dia25'!$D$16+'Dia25'!$E$16+'Dia25'!$F$16+'Dia25'!$G$16+'Dia25'!$H$16+'Dia25'!$I$16+'Dia25'!$J$16</f>
        <v>0</v>
      </c>
      <c r="E732" s="385"/>
    </row>
    <row r="733" spans="1:5" x14ac:dyDescent="0.25">
      <c r="A733" s="257"/>
      <c r="B733" s="356">
        <v>12</v>
      </c>
      <c r="C733" s="347">
        <f>'Dia25'!$X$17</f>
        <v>0</v>
      </c>
      <c r="D733" s="344">
        <f>'Dia25'!$C$17+'Dia25'!$D$17+'Dia25'!$E$17+'Dia25'!$F$17+'Dia25'!$G$17+'Dia25'!$H$17+'Dia25'!$I$17+'Dia25'!$J$17</f>
        <v>0</v>
      </c>
      <c r="E733" s="385"/>
    </row>
    <row r="734" spans="1:5" x14ac:dyDescent="0.25">
      <c r="A734" s="257"/>
      <c r="B734" s="355">
        <v>13</v>
      </c>
      <c r="C734" s="347">
        <f>'Dia25'!$X$18</f>
        <v>0</v>
      </c>
      <c r="D734" s="344">
        <f>'Dia25'!$C$18+'Dia25'!$D$18+'Dia25'!$E$18+'Dia25'!$F$18+'Dia25'!$G$18+'Dia25'!$H$18+'Dia25'!$I$18+'Dia25'!$J$18</f>
        <v>0</v>
      </c>
      <c r="E734" s="385"/>
    </row>
    <row r="735" spans="1:5" x14ac:dyDescent="0.25">
      <c r="A735" s="257"/>
      <c r="B735" s="356">
        <v>14</v>
      </c>
      <c r="C735" s="347">
        <f>'Dia25'!$X$19</f>
        <v>0</v>
      </c>
      <c r="D735" s="344">
        <f>'Dia25'!$C$19+'Dia25'!$D$19+'Dia25'!$E$19+'Dia25'!$F$19+'Dia25'!$G$19+'Dia25'!$H$19+'Dia25'!$I$19+'Dia25'!$J$19</f>
        <v>0</v>
      </c>
      <c r="E735" s="385"/>
    </row>
    <row r="736" spans="1:5" x14ac:dyDescent="0.25">
      <c r="A736" s="257"/>
      <c r="B736" s="355">
        <v>15</v>
      </c>
      <c r="C736" s="347">
        <f>'Dia25'!$X$20</f>
        <v>0</v>
      </c>
      <c r="D736" s="344">
        <f>'Dia25'!$C$20+'Dia25'!$D$20+'Dia25'!$E$20+'Dia25'!$F$20+'Dia25'!$G$20+'Dia25'!$H$20+'Dia25'!$I$20+'Dia25'!$J$20</f>
        <v>0</v>
      </c>
      <c r="E736" s="385"/>
    </row>
    <row r="737" spans="1:5" x14ac:dyDescent="0.25">
      <c r="A737" s="257"/>
      <c r="B737" s="356">
        <v>16</v>
      </c>
      <c r="C737" s="347">
        <f>'Dia25'!$X$21</f>
        <v>0</v>
      </c>
      <c r="D737" s="344">
        <f>'Dia25'!$C$21+'Dia25'!$D$21+'Dia25'!$E$21+'Dia25'!$F$21+'Dia25'!$G$21+'Dia25'!$H$21+'Dia25'!$I$21+'Dia25'!$J$21</f>
        <v>0</v>
      </c>
      <c r="E737" s="385"/>
    </row>
    <row r="738" spans="1:5" x14ac:dyDescent="0.25">
      <c r="A738" s="257"/>
      <c r="B738" s="355">
        <v>17</v>
      </c>
      <c r="C738" s="347">
        <f>'Dia25'!$X$22</f>
        <v>0</v>
      </c>
      <c r="D738" s="344">
        <f>'Dia25'!$C$22+'Dia25'!$D$22+'Dia25'!$E$22+'Dia25'!$F$22+'Dia25'!$G$22+'Dia25'!$H$22+'Dia25'!$I$22+'Dia25'!$J$22</f>
        <v>0</v>
      </c>
      <c r="E738" s="385"/>
    </row>
    <row r="739" spans="1:5" x14ac:dyDescent="0.25">
      <c r="A739" s="257"/>
      <c r="B739" s="356">
        <v>18</v>
      </c>
      <c r="C739" s="347">
        <f>'Dia25'!$X$23</f>
        <v>0</v>
      </c>
      <c r="D739" s="344">
        <f>'Dia25'!$C$23+'Dia25'!$D$23+'Dia25'!$E$23+'Dia25'!$F$23+'Dia25'!$G$23+'Dia25'!$H$23+'Dia25'!$I$23+'Dia25'!$J$23</f>
        <v>0</v>
      </c>
      <c r="E739" s="385"/>
    </row>
    <row r="740" spans="1:5" x14ac:dyDescent="0.25">
      <c r="A740" s="257"/>
      <c r="B740" s="355">
        <v>19</v>
      </c>
      <c r="C740" s="347">
        <f>'Dia25'!$X$24</f>
        <v>0</v>
      </c>
      <c r="D740" s="344">
        <f>'Dia25'!$C$24+'Dia25'!$D$24+'Dia25'!$E$24+'Dia25'!$F$24+'Dia25'!$G$24+'Dia25'!$H$24+'Dia25'!$I$24+'Dia25'!$J$24</f>
        <v>0</v>
      </c>
      <c r="E740" s="385"/>
    </row>
    <row r="741" spans="1:5" x14ac:dyDescent="0.25">
      <c r="A741" s="257"/>
      <c r="B741" s="356">
        <v>20</v>
      </c>
      <c r="C741" s="347">
        <f>'Dia25'!$X$25</f>
        <v>0</v>
      </c>
      <c r="D741" s="344">
        <f>'Dia25'!$C$25+'Dia25'!$D$25+'Dia25'!$E$25+'Dia25'!$F$25+'Dia25'!$G$25+'Dia25'!$H$25+'Dia25'!$I$25+'Dia25'!$J$25</f>
        <v>0</v>
      </c>
      <c r="E741" s="385"/>
    </row>
    <row r="742" spans="1:5" x14ac:dyDescent="0.25">
      <c r="A742" s="257"/>
      <c r="B742" s="355">
        <v>21</v>
      </c>
      <c r="C742" s="347">
        <f>'Dia25'!$X$26</f>
        <v>0</v>
      </c>
      <c r="D742" s="344">
        <f>'Dia25'!$C$26+'Dia25'!$D$26+'Dia25'!$E$26+'Dia25'!$F$26+'Dia25'!$G$26+'Dia25'!$H$26+'Dia25'!$I$26+'Dia25'!$J$26</f>
        <v>0</v>
      </c>
      <c r="E742" s="385"/>
    </row>
    <row r="743" spans="1:5" x14ac:dyDescent="0.25">
      <c r="A743" s="257"/>
      <c r="B743" s="356">
        <v>22</v>
      </c>
      <c r="C743" s="347">
        <f>'Dia25'!$X$27</f>
        <v>0</v>
      </c>
      <c r="D743" s="344">
        <f>'Dia25'!$C$27+'Dia25'!$D$27+'Dia25'!$E$27+'Dia25'!$F$27+'Dia25'!$G$27+'Dia25'!$H$27+'Dia25'!$I$27+'Dia25'!$J$27</f>
        <v>0</v>
      </c>
      <c r="E743" s="385"/>
    </row>
    <row r="744" spans="1:5" x14ac:dyDescent="0.25">
      <c r="A744" s="257"/>
      <c r="B744" s="355">
        <v>23</v>
      </c>
      <c r="C744" s="377">
        <f>'Dia25'!$X$28</f>
        <v>0</v>
      </c>
      <c r="D744" s="353">
        <f>'Dia25'!$C$28+'Dia25'!$D$28+'Dia25'!$E$28+'Dia25'!$F$28+'Dia25'!$G$28+'Dia25'!$H$28+'Dia25'!$I$28+'Dia25'!$J$28</f>
        <v>0</v>
      </c>
      <c r="E744" s="385"/>
    </row>
    <row r="745" spans="1:5" x14ac:dyDescent="0.25">
      <c r="A745" s="257"/>
      <c r="B745" s="356">
        <v>24</v>
      </c>
      <c r="C745" s="377">
        <f>'Dia25'!$X$29</f>
        <v>0</v>
      </c>
      <c r="D745" s="353">
        <f>'Dia25'!$C$29+'Dia25'!$D$29+'Dia25'!$E$29+'Dia25'!$F$29+'Dia25'!$G$29+'Dia25'!$H$29+'Dia25'!$I$29+'Dia25'!$J$29</f>
        <v>0</v>
      </c>
      <c r="E745" s="385"/>
    </row>
    <row r="746" spans="1:5" x14ac:dyDescent="0.25">
      <c r="A746" s="257"/>
      <c r="B746" s="355">
        <v>25</v>
      </c>
      <c r="C746" s="377">
        <f>'Dia25'!$X$30</f>
        <v>0</v>
      </c>
      <c r="D746" s="353">
        <f>'Dia25'!$C$30+'Dia25'!$D$30+'Dia25'!$E$30+'Dia25'!$F$30+'Dia25'!$G$30+'Dia25'!$H$30+'Dia25'!$I$30+'Dia25'!$J$30</f>
        <v>0</v>
      </c>
      <c r="E746" s="385"/>
    </row>
    <row r="747" spans="1:5" x14ac:dyDescent="0.25">
      <c r="A747" s="257"/>
      <c r="B747" s="356">
        <v>26</v>
      </c>
      <c r="C747" s="377">
        <f>'Dia25'!$X$31</f>
        <v>0</v>
      </c>
      <c r="D747" s="353">
        <f>'Dia25'!$C$31+'Dia25'!$D$31+'Dia25'!$E$31+'Dia25'!$F$31+'Dia25'!$G$31+'Dia25'!$H$31+'Dia25'!$I$31+'Dia25'!$J$31</f>
        <v>0</v>
      </c>
      <c r="E747" s="385"/>
    </row>
    <row r="748" spans="1:5" x14ac:dyDescent="0.25">
      <c r="A748" s="257"/>
      <c r="B748" s="355">
        <v>27</v>
      </c>
      <c r="C748" s="377">
        <f>'Dia25'!$X$32</f>
        <v>0</v>
      </c>
      <c r="D748" s="353">
        <f>'Dia25'!$C$32+'Dia25'!$D$32+'Dia25'!$E$32+'Dia25'!$F$32+'Dia25'!$G$32+'Dia25'!$H$32+'Dia25'!$I$32+'Dia25'!$J$32</f>
        <v>0</v>
      </c>
      <c r="E748" s="385"/>
    </row>
    <row r="749" spans="1:5" x14ac:dyDescent="0.25">
      <c r="A749" s="257"/>
      <c r="B749" s="356">
        <v>28</v>
      </c>
      <c r="C749" s="377">
        <f>'Dia25'!$X$33</f>
        <v>0</v>
      </c>
      <c r="D749" s="353">
        <f>'Dia25'!$C$33+'Dia25'!$D$33+'Dia25'!$E$33+'Dia25'!$F$33+'Dia25'!$G$33+'Dia25'!$H$33+'Dia25'!$I$33+'Dia25'!$J$33</f>
        <v>0</v>
      </c>
      <c r="E749" s="385"/>
    </row>
    <row r="750" spans="1:5" x14ac:dyDescent="0.25">
      <c r="A750" s="257"/>
      <c r="B750" s="355">
        <v>29</v>
      </c>
      <c r="C750" s="377">
        <f>'Dia25'!$X$34</f>
        <v>0</v>
      </c>
      <c r="D750" s="353">
        <f>'Dia25'!$C$34+'Dia25'!$D$34+'Dia25'!$E$34+'Dia25'!$F$34+'Dia25'!$G$34+'Dia25'!$H$34+'Dia25'!$I$34+'Dia25'!$J$34</f>
        <v>0</v>
      </c>
      <c r="E750" s="385"/>
    </row>
    <row r="751" spans="1:5" ht="15.75" thickBot="1" x14ac:dyDescent="0.3">
      <c r="A751" s="360"/>
      <c r="B751" s="362">
        <v>30</v>
      </c>
      <c r="C751" s="378">
        <f>'Dia25'!$X$35</f>
        <v>0</v>
      </c>
      <c r="D751" s="345">
        <f>'Dia25'!$C$35+'Dia25'!$D$35+'Dia25'!$E$35+'Dia25'!$F$35+'Dia25'!$G$35+'Dia25'!$H$35+'Dia25'!$I$35+'Dia25'!$J$35</f>
        <v>0</v>
      </c>
      <c r="E751" s="385"/>
    </row>
    <row r="752" spans="1:5" x14ac:dyDescent="0.25">
      <c r="A752" s="339" t="str">
        <f>'Dia26'!$B$1</f>
        <v>Gener</v>
      </c>
      <c r="B752" s="357">
        <v>1</v>
      </c>
      <c r="C752" s="346">
        <f>'Dia26'!$X$6</f>
        <v>0</v>
      </c>
      <c r="D752" s="341">
        <f>'Dia26'!$C$6+'Dia26'!$D$6+'Dia26'!$E$6+'Dia26'!$F$6+'Dia26'!$G$6+'Dia26'!$H$6+'Dia26'!$I$6+'Dia26'!$J$6</f>
        <v>0</v>
      </c>
      <c r="E752" s="385"/>
    </row>
    <row r="753" spans="1:5" x14ac:dyDescent="0.25">
      <c r="A753" s="342">
        <f>'Dia26'!$B$2</f>
        <v>26</v>
      </c>
      <c r="B753" s="356">
        <v>2</v>
      </c>
      <c r="C753" s="347">
        <f>'Dia26'!$X$7</f>
        <v>0</v>
      </c>
      <c r="D753" s="344">
        <f>'Dia26'!$C$7+'Dia26'!$D$7+'Dia26'!$E$7+'Dia26'!$F$7+'Dia26'!$G$7+'Dia26'!$H$7+'Dia26'!$I$7+'Dia26'!$J$7</f>
        <v>0</v>
      </c>
      <c r="E753" s="385"/>
    </row>
    <row r="754" spans="1:5" x14ac:dyDescent="0.25">
      <c r="A754" s="257"/>
      <c r="B754" s="355">
        <v>3</v>
      </c>
      <c r="C754" s="347">
        <f>'Dia26'!$X$8</f>
        <v>0</v>
      </c>
      <c r="D754" s="344">
        <f>'Dia26'!$C$8+'Dia26'!$D$8+'Dia26'!$E$8+'Dia26'!$F$8+'Dia26'!$G$8+'Dia26'!$H$8+'Dia26'!$I$8+'Dia26'!$J$8</f>
        <v>0</v>
      </c>
      <c r="E754" s="385"/>
    </row>
    <row r="755" spans="1:5" x14ac:dyDescent="0.25">
      <c r="A755" s="257"/>
      <c r="B755" s="356">
        <v>4</v>
      </c>
      <c r="C755" s="347">
        <f>'Dia26'!$X$9</f>
        <v>0</v>
      </c>
      <c r="D755" s="344">
        <f>'Dia26'!$C$9+'Dia26'!$D$9+'Dia26'!$E$9+'Dia26'!$F$9+'Dia26'!$G$9+'Dia26'!$H$9+'Dia26'!$I$9+'Dia26'!$J$9</f>
        <v>0</v>
      </c>
      <c r="E755" s="385"/>
    </row>
    <row r="756" spans="1:5" x14ac:dyDescent="0.25">
      <c r="A756" s="257"/>
      <c r="B756" s="355">
        <v>5</v>
      </c>
      <c r="C756" s="347">
        <f>'Dia26'!$X$10</f>
        <v>0</v>
      </c>
      <c r="D756" s="344">
        <f>'Dia26'!$C$10+'Dia26'!$D$10+'Dia26'!$E$10+'Dia26'!$F$10+'Dia26'!$G$10+'Dia26'!$H$10+'Dia26'!$I$10+'Dia26'!$J$10</f>
        <v>0</v>
      </c>
      <c r="E756" s="385"/>
    </row>
    <row r="757" spans="1:5" x14ac:dyDescent="0.25">
      <c r="A757" s="257"/>
      <c r="B757" s="356">
        <v>6</v>
      </c>
      <c r="C757" s="347">
        <f>'Dia26'!$X$11</f>
        <v>0</v>
      </c>
      <c r="D757" s="344">
        <f>'Dia26'!$C$11+'Dia26'!$D$11+'Dia26'!$E$11+'Dia26'!$F$11+'Dia26'!$G$11+'Dia26'!$H$11+'Dia26'!$I$11+'Dia26'!$J$11</f>
        <v>0</v>
      </c>
      <c r="E757" s="385"/>
    </row>
    <row r="758" spans="1:5" x14ac:dyDescent="0.25">
      <c r="A758" s="257"/>
      <c r="B758" s="355">
        <v>7</v>
      </c>
      <c r="C758" s="347">
        <f>'Dia26'!$X$12</f>
        <v>0</v>
      </c>
      <c r="D758" s="344">
        <f>'Dia26'!$C$12+'Dia26'!$D$12+'Dia26'!$E$12+'Dia26'!$F$12+'Dia26'!$G$12+'Dia26'!$H$12+'Dia26'!$I$12+'Dia26'!$J$12</f>
        <v>0</v>
      </c>
      <c r="E758" s="385"/>
    </row>
    <row r="759" spans="1:5" x14ac:dyDescent="0.25">
      <c r="A759" s="257"/>
      <c r="B759" s="356">
        <v>8</v>
      </c>
      <c r="C759" s="347">
        <f>'Dia26'!$X$13</f>
        <v>0</v>
      </c>
      <c r="D759" s="344">
        <f>'Dia26'!$C$13+'Dia26'!$D$13+'Dia26'!$E$13+'Dia26'!$F$13+'Dia26'!$G$13+'Dia26'!$H$13+'Dia26'!$I$13+'Dia26'!$J$13</f>
        <v>0</v>
      </c>
      <c r="E759" s="385"/>
    </row>
    <row r="760" spans="1:5" x14ac:dyDescent="0.25">
      <c r="A760" s="257"/>
      <c r="B760" s="355">
        <v>9</v>
      </c>
      <c r="C760" s="347">
        <f>'Dia26'!$X$14</f>
        <v>0</v>
      </c>
      <c r="D760" s="344">
        <f>'Dia26'!$C$14+'Dia26'!$D$14+'Dia26'!$E$14+'Dia26'!$F$14+'Dia26'!$G$14+'Dia26'!$H$14+'Dia26'!$I$14+'Dia26'!$J$14</f>
        <v>0</v>
      </c>
      <c r="E760" s="385"/>
    </row>
    <row r="761" spans="1:5" x14ac:dyDescent="0.25">
      <c r="A761" s="257"/>
      <c r="B761" s="356">
        <v>10</v>
      </c>
      <c r="C761" s="347">
        <f>'Dia26'!$X$15</f>
        <v>0</v>
      </c>
      <c r="D761" s="344">
        <f>'Dia26'!$C$15+'Dia26'!$D$15+'Dia26'!$E$15+'Dia26'!$F$15+'Dia26'!$G$15+'Dia26'!$H$15+'Dia26'!$I$15+'Dia26'!$J$15</f>
        <v>0</v>
      </c>
      <c r="E761" s="385"/>
    </row>
    <row r="762" spans="1:5" x14ac:dyDescent="0.25">
      <c r="A762" s="257"/>
      <c r="B762" s="355">
        <v>11</v>
      </c>
      <c r="C762" s="347">
        <f>'Dia26'!$X$16</f>
        <v>0</v>
      </c>
      <c r="D762" s="344">
        <f>'Dia26'!$C$16+'Dia26'!$D$16+'Dia26'!$E$16+'Dia26'!$F$16+'Dia26'!$G$16+'Dia26'!$H$16+'Dia26'!$I$16+'Dia26'!$J$16</f>
        <v>0</v>
      </c>
      <c r="E762" s="385"/>
    </row>
    <row r="763" spans="1:5" x14ac:dyDescent="0.25">
      <c r="A763" s="257"/>
      <c r="B763" s="356">
        <v>12</v>
      </c>
      <c r="C763" s="347">
        <f>'Dia26'!$X$17</f>
        <v>0</v>
      </c>
      <c r="D763" s="344">
        <f>'Dia26'!$C$17+'Dia26'!$D$17+'Dia26'!$E$17+'Dia26'!$F$17+'Dia26'!$G$17+'Dia26'!$H$17+'Dia26'!$I$17+'Dia26'!$J$17</f>
        <v>0</v>
      </c>
      <c r="E763" s="385"/>
    </row>
    <row r="764" spans="1:5" x14ac:dyDescent="0.25">
      <c r="A764" s="257"/>
      <c r="B764" s="355">
        <v>13</v>
      </c>
      <c r="C764" s="347">
        <f>'Dia26'!$X$18</f>
        <v>0</v>
      </c>
      <c r="D764" s="344">
        <f>'Dia26'!$C$18+'Dia26'!$D$18+'Dia26'!$E$18+'Dia26'!$F$18+'Dia26'!$G$18+'Dia26'!$H$18+'Dia26'!$I$18+'Dia26'!$J$18</f>
        <v>0</v>
      </c>
      <c r="E764" s="385"/>
    </row>
    <row r="765" spans="1:5" x14ac:dyDescent="0.25">
      <c r="A765" s="257"/>
      <c r="B765" s="356">
        <v>14</v>
      </c>
      <c r="C765" s="347">
        <f>'Dia26'!$X$19</f>
        <v>0</v>
      </c>
      <c r="D765" s="344">
        <f>'Dia26'!$C$19+'Dia26'!$D$19+'Dia26'!$E$19+'Dia26'!$F$19+'Dia26'!$G$19+'Dia26'!$H$19+'Dia26'!$I$19+'Dia26'!$J$19</f>
        <v>0</v>
      </c>
      <c r="E765" s="385"/>
    </row>
    <row r="766" spans="1:5" x14ac:dyDescent="0.25">
      <c r="A766" s="257"/>
      <c r="B766" s="355">
        <v>15</v>
      </c>
      <c r="C766" s="347">
        <f>'Dia26'!$X$20</f>
        <v>0</v>
      </c>
      <c r="D766" s="344">
        <f>'Dia26'!$C$20+'Dia26'!$D$20+'Dia26'!$E$20+'Dia26'!$F$20+'Dia26'!$G$20+'Dia26'!$H$20+'Dia26'!$I$20+'Dia26'!$J$20</f>
        <v>0</v>
      </c>
      <c r="E766" s="385"/>
    </row>
    <row r="767" spans="1:5" x14ac:dyDescent="0.25">
      <c r="A767" s="257"/>
      <c r="B767" s="356">
        <v>16</v>
      </c>
      <c r="C767" s="347">
        <f>'Dia26'!$X$21</f>
        <v>0</v>
      </c>
      <c r="D767" s="344">
        <f>'Dia26'!$C$21+'Dia26'!$D$21+'Dia26'!$E$21+'Dia26'!$F$21+'Dia26'!$G$21+'Dia26'!$H$21+'Dia26'!$I$21+'Dia26'!$J$21</f>
        <v>0</v>
      </c>
      <c r="E767" s="385"/>
    </row>
    <row r="768" spans="1:5" x14ac:dyDescent="0.25">
      <c r="A768" s="257"/>
      <c r="B768" s="355">
        <v>17</v>
      </c>
      <c r="C768" s="347">
        <f>'Dia26'!$X$22</f>
        <v>0</v>
      </c>
      <c r="D768" s="344">
        <f>'Dia26'!$C$22+'Dia26'!$D$22+'Dia26'!$E$22+'Dia26'!$F$22+'Dia26'!$G$22+'Dia26'!$H$22+'Dia26'!$I$22+'Dia26'!$J$22</f>
        <v>0</v>
      </c>
      <c r="E768" s="385"/>
    </row>
    <row r="769" spans="1:5" x14ac:dyDescent="0.25">
      <c r="A769" s="257"/>
      <c r="B769" s="356">
        <v>18</v>
      </c>
      <c r="C769" s="347">
        <f>'Dia26'!$X$23</f>
        <v>0</v>
      </c>
      <c r="D769" s="344">
        <f>'Dia26'!$C$23+'Dia26'!$D$23+'Dia26'!$E$23+'Dia26'!$F$23+'Dia26'!$G$23+'Dia26'!$H$23+'Dia26'!$I$23+'Dia26'!$J$23</f>
        <v>0</v>
      </c>
      <c r="E769" s="385"/>
    </row>
    <row r="770" spans="1:5" x14ac:dyDescent="0.25">
      <c r="A770" s="257"/>
      <c r="B770" s="355">
        <v>19</v>
      </c>
      <c r="C770" s="347">
        <f>'Dia26'!$X$24</f>
        <v>0</v>
      </c>
      <c r="D770" s="344">
        <f>'Dia26'!$C$24+'Dia26'!$D$24+'Dia26'!$E$24+'Dia26'!$F$24+'Dia26'!$G$24+'Dia26'!$H$24+'Dia26'!$I$24+'Dia26'!$J$24</f>
        <v>0</v>
      </c>
      <c r="E770" s="385"/>
    </row>
    <row r="771" spans="1:5" x14ac:dyDescent="0.25">
      <c r="A771" s="257"/>
      <c r="B771" s="356">
        <v>20</v>
      </c>
      <c r="C771" s="347">
        <f>'Dia26'!$X$25</f>
        <v>0</v>
      </c>
      <c r="D771" s="344">
        <f>'Dia26'!$C$25+'Dia26'!$D$25+'Dia26'!$E$25+'Dia26'!$F$25+'Dia26'!$G$25+'Dia26'!$H$25+'Dia26'!$I$25+'Dia26'!$J$25</f>
        <v>0</v>
      </c>
      <c r="E771" s="385"/>
    </row>
    <row r="772" spans="1:5" x14ac:dyDescent="0.25">
      <c r="A772" s="257"/>
      <c r="B772" s="355">
        <v>21</v>
      </c>
      <c r="C772" s="347">
        <f>'Dia26'!$X$26</f>
        <v>0</v>
      </c>
      <c r="D772" s="344">
        <f>'Dia26'!$C$26+'Dia26'!$D$26+'Dia26'!$E$26+'Dia26'!$F$26+'Dia26'!$G$26+'Dia26'!$H$26+'Dia26'!$I$26+'Dia26'!$J$26</f>
        <v>0</v>
      </c>
      <c r="E772" s="385"/>
    </row>
    <row r="773" spans="1:5" x14ac:dyDescent="0.25">
      <c r="A773" s="257"/>
      <c r="B773" s="356">
        <v>22</v>
      </c>
      <c r="C773" s="347">
        <f>'Dia26'!$X$27</f>
        <v>0</v>
      </c>
      <c r="D773" s="344">
        <f>'Dia26'!$C$27+'Dia26'!$D$27+'Dia26'!$E$27+'Dia26'!$F$27+'Dia26'!$G$27+'Dia26'!$H$27+'Dia26'!$I$27+'Dia26'!$J$27</f>
        <v>0</v>
      </c>
      <c r="E773" s="385"/>
    </row>
    <row r="774" spans="1:5" x14ac:dyDescent="0.25">
      <c r="A774" s="257"/>
      <c r="B774" s="355">
        <v>23</v>
      </c>
      <c r="C774" s="377">
        <f>'Dia26'!$X$28</f>
        <v>0</v>
      </c>
      <c r="D774" s="353">
        <f>'Dia26'!$C$28+'Dia26'!$D$28+'Dia26'!$E$28+'Dia26'!$F$28+'Dia26'!$G$28+'Dia26'!$H$28+'Dia26'!$I$28+'Dia26'!$J$28</f>
        <v>0</v>
      </c>
      <c r="E774" s="385"/>
    </row>
    <row r="775" spans="1:5" x14ac:dyDescent="0.25">
      <c r="A775" s="257"/>
      <c r="B775" s="356">
        <v>24</v>
      </c>
      <c r="C775" s="377">
        <f>'Dia26'!$X$29</f>
        <v>0</v>
      </c>
      <c r="D775" s="353">
        <f>'Dia26'!$C$29+'Dia26'!$D$29+'Dia26'!$E$29+'Dia26'!$F$29+'Dia26'!$G$29+'Dia26'!$H$29+'Dia26'!$I$29+'Dia26'!$J$29</f>
        <v>0</v>
      </c>
      <c r="E775" s="385"/>
    </row>
    <row r="776" spans="1:5" x14ac:dyDescent="0.25">
      <c r="A776" s="257"/>
      <c r="B776" s="355">
        <v>25</v>
      </c>
      <c r="C776" s="377">
        <f>'Dia26'!$X$30</f>
        <v>0</v>
      </c>
      <c r="D776" s="353">
        <f>'Dia26'!$C$30+'Dia26'!$D$30+'Dia26'!$E$30+'Dia26'!$F$30+'Dia26'!$G$30+'Dia26'!$H$30+'Dia26'!$I$30+'Dia26'!$J$30</f>
        <v>0</v>
      </c>
      <c r="E776" s="385"/>
    </row>
    <row r="777" spans="1:5" x14ac:dyDescent="0.25">
      <c r="A777" s="257"/>
      <c r="B777" s="356">
        <v>26</v>
      </c>
      <c r="C777" s="377">
        <f>'Dia26'!$X$31</f>
        <v>0</v>
      </c>
      <c r="D777" s="353">
        <f>'Dia26'!$C$31+'Dia26'!$D$31+'Dia26'!$E$31+'Dia26'!$F$31+'Dia26'!$G$31+'Dia26'!$H$31+'Dia26'!$I$31+'Dia26'!$J$31</f>
        <v>0</v>
      </c>
      <c r="E777" s="385"/>
    </row>
    <row r="778" spans="1:5" x14ac:dyDescent="0.25">
      <c r="A778" s="257"/>
      <c r="B778" s="355">
        <v>27</v>
      </c>
      <c r="C778" s="377">
        <f>'Dia26'!$X$32</f>
        <v>0</v>
      </c>
      <c r="D778" s="353">
        <f>'Dia26'!$C$32+'Dia26'!$D$32+'Dia26'!$E$32+'Dia26'!$F$32+'Dia26'!$G$32+'Dia26'!$H$32+'Dia26'!$I$32+'Dia26'!$J$32</f>
        <v>0</v>
      </c>
      <c r="E778" s="385"/>
    </row>
    <row r="779" spans="1:5" x14ac:dyDescent="0.25">
      <c r="A779" s="257"/>
      <c r="B779" s="356">
        <v>28</v>
      </c>
      <c r="C779" s="377">
        <f>'Dia26'!$X$33</f>
        <v>0</v>
      </c>
      <c r="D779" s="353">
        <f>'Dia26'!$C$33+'Dia26'!$D$33+'Dia26'!$E$33+'Dia26'!$F$33+'Dia26'!$G$33+'Dia26'!$H$33+'Dia26'!$I$33+'Dia26'!$J$33</f>
        <v>0</v>
      </c>
      <c r="E779" s="385"/>
    </row>
    <row r="780" spans="1:5" x14ac:dyDescent="0.25">
      <c r="A780" s="257"/>
      <c r="B780" s="355">
        <v>29</v>
      </c>
      <c r="C780" s="377">
        <f>'Dia26'!$X$34</f>
        <v>0</v>
      </c>
      <c r="D780" s="353">
        <f>'Dia26'!$C$34+'Dia26'!$D$34+'Dia26'!$E$34+'Dia26'!$F$34+'Dia26'!$G$34+'Dia26'!$H$34+'Dia26'!$I$34+'Dia26'!$J$34</f>
        <v>0</v>
      </c>
      <c r="E780" s="385"/>
    </row>
    <row r="781" spans="1:5" ht="15.75" thickBot="1" x14ac:dyDescent="0.3">
      <c r="A781" s="360"/>
      <c r="B781" s="362">
        <v>30</v>
      </c>
      <c r="C781" s="378">
        <f>'Dia26'!$X$35</f>
        <v>0</v>
      </c>
      <c r="D781" s="345">
        <f>'Dia26'!$C$35+'Dia26'!$D$35+'Dia26'!$E$35+'Dia26'!$F$35+'Dia26'!$G$35+'Dia26'!$H$35+'Dia26'!$I$35+'Dia26'!$J$35</f>
        <v>0</v>
      </c>
      <c r="E781" s="385"/>
    </row>
    <row r="782" spans="1:5" x14ac:dyDescent="0.25">
      <c r="A782" s="339" t="str">
        <f>'Dia27'!$B$1</f>
        <v>Gener</v>
      </c>
      <c r="B782" s="357">
        <v>1</v>
      </c>
      <c r="C782" s="346">
        <f>'Dia27'!$X$6</f>
        <v>0</v>
      </c>
      <c r="D782" s="341">
        <f>'Dia27'!$C$6+'Dia27'!$D$6+'Dia27'!$E$6+'Dia27'!$F$6+'Dia27'!$G$6+'Dia27'!$H$6+'Dia27'!$I$6+'Dia27'!$J$6</f>
        <v>0</v>
      </c>
      <c r="E782" s="385"/>
    </row>
    <row r="783" spans="1:5" x14ac:dyDescent="0.25">
      <c r="A783" s="342">
        <f>'Dia27'!$B$2</f>
        <v>27</v>
      </c>
      <c r="B783" s="356">
        <v>2</v>
      </c>
      <c r="C783" s="347">
        <f>'Dia27'!$X$7</f>
        <v>0</v>
      </c>
      <c r="D783" s="344">
        <f>'Dia27'!$C$7+'Dia27'!$D$7+'Dia27'!$E$7+'Dia27'!$F$7+'Dia27'!$G$7+'Dia27'!$H$7+'Dia27'!$I$7+'Dia27'!$J$7</f>
        <v>0</v>
      </c>
      <c r="E783" s="385"/>
    </row>
    <row r="784" spans="1:5" x14ac:dyDescent="0.25">
      <c r="A784" s="257"/>
      <c r="B784" s="355">
        <v>3</v>
      </c>
      <c r="C784" s="347">
        <f>'Dia27'!$X$8</f>
        <v>0</v>
      </c>
      <c r="D784" s="344">
        <f>'Dia27'!$C$8+'Dia27'!$D$8+'Dia27'!$E$8+'Dia27'!$F$8+'Dia27'!$G$8+'Dia27'!$H$8+'Dia27'!$I$8+'Dia27'!$J$8</f>
        <v>0</v>
      </c>
      <c r="E784" s="385"/>
    </row>
    <row r="785" spans="1:5" x14ac:dyDescent="0.25">
      <c r="A785" s="257"/>
      <c r="B785" s="356">
        <v>4</v>
      </c>
      <c r="C785" s="347">
        <f>'Dia27'!$X$9</f>
        <v>0</v>
      </c>
      <c r="D785" s="344">
        <f>'Dia27'!$C$9+'Dia27'!$D$9+'Dia27'!$E$9+'Dia27'!$F$9+'Dia27'!$G$9+'Dia27'!$H$9+'Dia27'!$I$9+'Dia27'!$J$9</f>
        <v>0</v>
      </c>
      <c r="E785" s="385"/>
    </row>
    <row r="786" spans="1:5" x14ac:dyDescent="0.25">
      <c r="A786" s="257"/>
      <c r="B786" s="355">
        <v>5</v>
      </c>
      <c r="C786" s="347">
        <f>'Dia27'!$X$10</f>
        <v>0</v>
      </c>
      <c r="D786" s="344">
        <f>'Dia27'!$C$10+'Dia27'!$D$10+'Dia27'!$E$10+'Dia27'!$F$10+'Dia27'!$G$10+'Dia27'!$H$10+'Dia27'!$I$10+'Dia27'!$J$10</f>
        <v>0</v>
      </c>
      <c r="E786" s="385"/>
    </row>
    <row r="787" spans="1:5" x14ac:dyDescent="0.25">
      <c r="A787" s="257"/>
      <c r="B787" s="356">
        <v>6</v>
      </c>
      <c r="C787" s="347">
        <f>'Dia27'!$X$11</f>
        <v>0</v>
      </c>
      <c r="D787" s="344">
        <f>'Dia27'!$C$11+'Dia27'!$D$11+'Dia27'!$E$11+'Dia27'!$F$11+'Dia27'!$G$11+'Dia27'!$H$11+'Dia27'!$I$11+'Dia27'!$J$11</f>
        <v>0</v>
      </c>
      <c r="E787" s="385"/>
    </row>
    <row r="788" spans="1:5" x14ac:dyDescent="0.25">
      <c r="A788" s="257"/>
      <c r="B788" s="355">
        <v>7</v>
      </c>
      <c r="C788" s="347">
        <f>'Dia27'!$X$12</f>
        <v>0</v>
      </c>
      <c r="D788" s="344">
        <f>'Dia27'!$C$12+'Dia27'!$D$12+'Dia27'!$E$12+'Dia27'!$F$12+'Dia27'!$G$12+'Dia27'!$H$12+'Dia27'!$I$12+'Dia27'!$J$12</f>
        <v>0</v>
      </c>
      <c r="E788" s="385"/>
    </row>
    <row r="789" spans="1:5" x14ac:dyDescent="0.25">
      <c r="A789" s="257"/>
      <c r="B789" s="356">
        <v>8</v>
      </c>
      <c r="C789" s="347">
        <f>'Dia27'!$X$13</f>
        <v>0</v>
      </c>
      <c r="D789" s="344">
        <f>'Dia27'!$C$13+'Dia27'!$D$13+'Dia27'!$E$13+'Dia27'!$F$13+'Dia27'!$G$13+'Dia27'!$H$13+'Dia27'!$I$13+'Dia27'!$J$13</f>
        <v>0</v>
      </c>
      <c r="E789" s="385"/>
    </row>
    <row r="790" spans="1:5" x14ac:dyDescent="0.25">
      <c r="A790" s="257"/>
      <c r="B790" s="355">
        <v>9</v>
      </c>
      <c r="C790" s="347">
        <f>'Dia27'!$X$14</f>
        <v>0</v>
      </c>
      <c r="D790" s="344">
        <f>'Dia27'!$C$14+'Dia27'!$D$14+'Dia27'!$E$14+'Dia27'!$F$14+'Dia27'!$G$14+'Dia27'!$H$14+'Dia27'!$I$14+'Dia27'!$J$14</f>
        <v>0</v>
      </c>
      <c r="E790" s="385"/>
    </row>
    <row r="791" spans="1:5" x14ac:dyDescent="0.25">
      <c r="A791" s="257"/>
      <c r="B791" s="356">
        <v>10</v>
      </c>
      <c r="C791" s="347">
        <f>'Dia27'!$X$15</f>
        <v>0</v>
      </c>
      <c r="D791" s="344">
        <f>'Dia27'!$C$15+'Dia27'!$D$15+'Dia27'!$E$15+'Dia27'!$F$15+'Dia27'!$G$15+'Dia27'!$H$15+'Dia27'!$I$15+'Dia27'!$J$15</f>
        <v>0</v>
      </c>
      <c r="E791" s="385"/>
    </row>
    <row r="792" spans="1:5" x14ac:dyDescent="0.25">
      <c r="A792" s="257"/>
      <c r="B792" s="355">
        <v>11</v>
      </c>
      <c r="C792" s="347">
        <f>'Dia27'!$X$16</f>
        <v>0</v>
      </c>
      <c r="D792" s="344">
        <f>'Dia27'!$C$16+'Dia27'!$D$16+'Dia27'!$E$16+'Dia27'!$F$16+'Dia27'!$G$16+'Dia27'!$H$16+'Dia27'!$I$16+'Dia27'!$J$16</f>
        <v>0</v>
      </c>
      <c r="E792" s="385"/>
    </row>
    <row r="793" spans="1:5" x14ac:dyDescent="0.25">
      <c r="A793" s="257"/>
      <c r="B793" s="356">
        <v>12</v>
      </c>
      <c r="C793" s="347">
        <f>'Dia27'!$X$17</f>
        <v>0</v>
      </c>
      <c r="D793" s="344">
        <f>'Dia27'!$C$17+'Dia27'!$D$17+'Dia27'!$E$17+'Dia27'!$F$17+'Dia27'!$G$17+'Dia27'!$H$17+'Dia27'!$I$17+'Dia27'!$J$17</f>
        <v>0</v>
      </c>
      <c r="E793" s="385"/>
    </row>
    <row r="794" spans="1:5" x14ac:dyDescent="0.25">
      <c r="A794" s="257"/>
      <c r="B794" s="355">
        <v>13</v>
      </c>
      <c r="C794" s="347">
        <f>'Dia27'!$X$18</f>
        <v>0</v>
      </c>
      <c r="D794" s="344">
        <f>'Dia27'!$C$18+'Dia27'!$D$18+'Dia27'!$E$18+'Dia27'!$F$18+'Dia27'!$G$18+'Dia27'!$H$18+'Dia27'!$I$18+'Dia27'!$J$18</f>
        <v>0</v>
      </c>
      <c r="E794" s="385"/>
    </row>
    <row r="795" spans="1:5" x14ac:dyDescent="0.25">
      <c r="A795" s="257"/>
      <c r="B795" s="356">
        <v>14</v>
      </c>
      <c r="C795" s="347">
        <f>'Dia27'!$X$19</f>
        <v>0</v>
      </c>
      <c r="D795" s="344">
        <f>'Dia27'!$C$19+'Dia27'!$D$19+'Dia27'!$E$19+'Dia27'!$F$19+'Dia27'!$G$19+'Dia27'!$H$19+'Dia27'!$I$19+'Dia27'!$J$19</f>
        <v>0</v>
      </c>
      <c r="E795" s="385"/>
    </row>
    <row r="796" spans="1:5" x14ac:dyDescent="0.25">
      <c r="A796" s="257"/>
      <c r="B796" s="355">
        <v>15</v>
      </c>
      <c r="C796" s="347">
        <f>'Dia27'!$X$20</f>
        <v>0</v>
      </c>
      <c r="D796" s="344">
        <f>'Dia27'!$C$20+'Dia27'!$D$20+'Dia27'!$E$20+'Dia27'!$F$20+'Dia27'!$G$20+'Dia27'!$H$20+'Dia27'!$I$20+'Dia27'!$J$20</f>
        <v>0</v>
      </c>
      <c r="E796" s="385"/>
    </row>
    <row r="797" spans="1:5" x14ac:dyDescent="0.25">
      <c r="A797" s="257"/>
      <c r="B797" s="356">
        <v>16</v>
      </c>
      <c r="C797" s="347">
        <f>'Dia27'!$X$21</f>
        <v>0</v>
      </c>
      <c r="D797" s="344">
        <f>'Dia27'!$C$21+'Dia27'!$D$21+'Dia27'!$E$21+'Dia27'!$F$21+'Dia27'!$G$21+'Dia27'!$H$21+'Dia27'!$I$21+'Dia27'!$J$21</f>
        <v>0</v>
      </c>
      <c r="E797" s="385"/>
    </row>
    <row r="798" spans="1:5" x14ac:dyDescent="0.25">
      <c r="A798" s="257"/>
      <c r="B798" s="355">
        <v>17</v>
      </c>
      <c r="C798" s="347">
        <f>'Dia27'!$X$22</f>
        <v>0</v>
      </c>
      <c r="D798" s="344">
        <f>'Dia27'!$C$22+'Dia27'!$D$22+'Dia27'!$E$22+'Dia27'!$F$22+'Dia27'!$G$22+'Dia27'!$H$22+'Dia27'!$I$22+'Dia27'!$J$22</f>
        <v>0</v>
      </c>
      <c r="E798" s="385"/>
    </row>
    <row r="799" spans="1:5" x14ac:dyDescent="0.25">
      <c r="A799" s="257"/>
      <c r="B799" s="356">
        <v>18</v>
      </c>
      <c r="C799" s="347">
        <f>'Dia27'!$X$23</f>
        <v>0</v>
      </c>
      <c r="D799" s="344">
        <f>'Dia27'!$C$23+'Dia27'!$D$23+'Dia27'!$E$23+'Dia27'!$F$23+'Dia27'!$G$23+'Dia27'!$H$23+'Dia27'!$I$23+'Dia27'!$J$23</f>
        <v>0</v>
      </c>
      <c r="E799" s="385"/>
    </row>
    <row r="800" spans="1:5" x14ac:dyDescent="0.25">
      <c r="A800" s="257"/>
      <c r="B800" s="355">
        <v>19</v>
      </c>
      <c r="C800" s="347">
        <f>'Dia27'!$X$24</f>
        <v>0</v>
      </c>
      <c r="D800" s="344">
        <f>'Dia27'!$C$24+'Dia27'!$D$24+'Dia27'!$E$24+'Dia27'!$F$24+'Dia27'!$G$24+'Dia27'!$H$24+'Dia27'!$I$24+'Dia27'!$J$24</f>
        <v>0</v>
      </c>
      <c r="E800" s="385"/>
    </row>
    <row r="801" spans="1:5" x14ac:dyDescent="0.25">
      <c r="A801" s="257"/>
      <c r="B801" s="356">
        <v>20</v>
      </c>
      <c r="C801" s="347">
        <f>'Dia27'!$X$25</f>
        <v>0</v>
      </c>
      <c r="D801" s="344">
        <f>'Dia27'!$C$25+'Dia27'!$D$25+'Dia27'!$E$25+'Dia27'!$F$25+'Dia27'!$G$25+'Dia27'!$H$25+'Dia27'!$I$25+'Dia27'!$J$25</f>
        <v>0</v>
      </c>
      <c r="E801" s="385"/>
    </row>
    <row r="802" spans="1:5" x14ac:dyDescent="0.25">
      <c r="A802" s="257"/>
      <c r="B802" s="355">
        <v>21</v>
      </c>
      <c r="C802" s="347">
        <f>'Dia27'!$X$26</f>
        <v>0</v>
      </c>
      <c r="D802" s="344">
        <f>'Dia27'!$C$26+'Dia27'!$D$26+'Dia27'!$E$26+'Dia27'!$F$26+'Dia27'!$G$26+'Dia27'!$H$26+'Dia27'!$I$26+'Dia27'!$J$26</f>
        <v>0</v>
      </c>
      <c r="E802" s="385"/>
    </row>
    <row r="803" spans="1:5" x14ac:dyDescent="0.25">
      <c r="A803" s="257"/>
      <c r="B803" s="356">
        <v>22</v>
      </c>
      <c r="C803" s="347">
        <f>'Dia27'!$X$27</f>
        <v>0</v>
      </c>
      <c r="D803" s="344">
        <f>'Dia27'!$C$27+'Dia27'!$D$27+'Dia27'!$E$27+'Dia27'!$F$27+'Dia27'!$G$27+'Dia27'!$H$27+'Dia27'!$I$27+'Dia27'!$J$27</f>
        <v>0</v>
      </c>
      <c r="E803" s="385"/>
    </row>
    <row r="804" spans="1:5" x14ac:dyDescent="0.25">
      <c r="A804" s="257"/>
      <c r="B804" s="355">
        <v>23</v>
      </c>
      <c r="C804" s="377">
        <f>'Dia27'!$X$28</f>
        <v>0</v>
      </c>
      <c r="D804" s="353">
        <f>'Dia27'!$C$28+'Dia27'!$D$28+'Dia27'!$E$28+'Dia27'!$F$28+'Dia27'!$G$28+'Dia27'!$H$28+'Dia27'!$I$28+'Dia27'!$J$28</f>
        <v>0</v>
      </c>
      <c r="E804" s="385"/>
    </row>
    <row r="805" spans="1:5" x14ac:dyDescent="0.25">
      <c r="A805" s="257"/>
      <c r="B805" s="356">
        <v>24</v>
      </c>
      <c r="C805" s="377">
        <f>'Dia27'!$X$29</f>
        <v>0</v>
      </c>
      <c r="D805" s="353">
        <f>'Dia27'!$C$29+'Dia27'!$D$29+'Dia27'!$E$29+'Dia27'!$F$29+'Dia27'!$G$29+'Dia27'!$H$29+'Dia27'!$I$29+'Dia27'!$J$29</f>
        <v>0</v>
      </c>
      <c r="E805" s="385"/>
    </row>
    <row r="806" spans="1:5" x14ac:dyDescent="0.25">
      <c r="A806" s="257"/>
      <c r="B806" s="355">
        <v>25</v>
      </c>
      <c r="C806" s="377">
        <f>'Dia27'!$X$30</f>
        <v>0</v>
      </c>
      <c r="D806" s="353">
        <f>'Dia27'!$C$30+'Dia27'!$D$30+'Dia27'!$E$30+'Dia27'!$F$30+'Dia27'!$G$30+'Dia27'!$H$30+'Dia27'!$I$30+'Dia27'!$J$30</f>
        <v>0</v>
      </c>
      <c r="E806" s="385"/>
    </row>
    <row r="807" spans="1:5" x14ac:dyDescent="0.25">
      <c r="A807" s="257"/>
      <c r="B807" s="356">
        <v>26</v>
      </c>
      <c r="C807" s="377">
        <f>'Dia27'!$X$31</f>
        <v>0</v>
      </c>
      <c r="D807" s="353">
        <f>'Dia27'!$C$31+'Dia27'!$D$31+'Dia27'!$E$31+'Dia27'!$F$31+'Dia27'!$G$31+'Dia27'!$H$31+'Dia27'!$I$31+'Dia27'!$J$31</f>
        <v>0</v>
      </c>
      <c r="E807" s="385"/>
    </row>
    <row r="808" spans="1:5" x14ac:dyDescent="0.25">
      <c r="A808" s="257"/>
      <c r="B808" s="355">
        <v>27</v>
      </c>
      <c r="C808" s="377">
        <f>'Dia27'!$X$32</f>
        <v>0</v>
      </c>
      <c r="D808" s="353">
        <f>'Dia27'!$C$32+'Dia27'!$D$32+'Dia27'!$E$32+'Dia27'!$F$32+'Dia27'!$G$32+'Dia27'!$H$32+'Dia27'!$I$32+'Dia27'!$J$32</f>
        <v>0</v>
      </c>
      <c r="E808" s="385"/>
    </row>
    <row r="809" spans="1:5" x14ac:dyDescent="0.25">
      <c r="A809" s="257"/>
      <c r="B809" s="356">
        <v>28</v>
      </c>
      <c r="C809" s="377">
        <f>'Dia27'!$X$33</f>
        <v>0</v>
      </c>
      <c r="D809" s="353">
        <f>'Dia27'!$C$33+'Dia27'!$D$33+'Dia27'!$E$33+'Dia27'!$F$33+'Dia27'!$G$33+'Dia27'!$H$33+'Dia27'!$I$33+'Dia27'!$J$33</f>
        <v>0</v>
      </c>
      <c r="E809" s="385"/>
    </row>
    <row r="810" spans="1:5" x14ac:dyDescent="0.25">
      <c r="A810" s="257"/>
      <c r="B810" s="355">
        <v>29</v>
      </c>
      <c r="C810" s="377">
        <f>'Dia27'!$X$34</f>
        <v>0</v>
      </c>
      <c r="D810" s="353">
        <f>'Dia27'!$C$34+'Dia27'!$D$34+'Dia27'!$E$34+'Dia27'!$F$34+'Dia27'!$G$34+'Dia27'!$H$34+'Dia27'!$I$34+'Dia27'!$J$34</f>
        <v>0</v>
      </c>
      <c r="E810" s="385"/>
    </row>
    <row r="811" spans="1:5" ht="15.75" thickBot="1" x14ac:dyDescent="0.3">
      <c r="A811" s="360"/>
      <c r="B811" s="362">
        <v>30</v>
      </c>
      <c r="C811" s="378">
        <f>'Dia27'!$X$35</f>
        <v>0</v>
      </c>
      <c r="D811" s="345">
        <f>'Dia27'!$C$35+'Dia27'!$D$35+'Dia27'!$E$35+'Dia27'!$F$35+'Dia27'!$G$35+'Dia27'!$H$35+'Dia27'!$I$35+'Dia27'!$J$35</f>
        <v>0</v>
      </c>
      <c r="E811" s="385"/>
    </row>
    <row r="812" spans="1:5" x14ac:dyDescent="0.25">
      <c r="A812" s="339" t="str">
        <f>'Dia28'!$B$1</f>
        <v>Gener</v>
      </c>
      <c r="B812" s="357">
        <v>1</v>
      </c>
      <c r="C812" s="346">
        <f>'Dia28'!$X$6</f>
        <v>0</v>
      </c>
      <c r="D812" s="341">
        <f>'Dia28'!$C$6+'Dia28'!$D$6+'Dia28'!$E$6+'Dia28'!$F$6+'Dia28'!$G$6+'Dia28'!$H$6+'Dia28'!$I$6+'Dia28'!$J$6</f>
        <v>0</v>
      </c>
      <c r="E812" s="385"/>
    </row>
    <row r="813" spans="1:5" x14ac:dyDescent="0.25">
      <c r="A813" s="342">
        <f>'Dia28'!$B$2</f>
        <v>28</v>
      </c>
      <c r="B813" s="356">
        <v>2</v>
      </c>
      <c r="C813" s="347">
        <f>'Dia28'!$X$7</f>
        <v>0</v>
      </c>
      <c r="D813" s="344">
        <f>'Dia28'!$C$7+'Dia28'!$D$7+'Dia28'!$E$7+'Dia28'!$F$7+'Dia28'!$G$7+'Dia28'!$H$7+'Dia28'!$I$7+'Dia28'!$J$7</f>
        <v>0</v>
      </c>
      <c r="E813" s="385"/>
    </row>
    <row r="814" spans="1:5" x14ac:dyDescent="0.25">
      <c r="A814" s="257"/>
      <c r="B814" s="355">
        <v>3</v>
      </c>
      <c r="C814" s="347">
        <f>'Dia28'!$X$8</f>
        <v>0</v>
      </c>
      <c r="D814" s="344">
        <f>'Dia28'!$C$8+'Dia28'!$D$8+'Dia28'!$E$8+'Dia28'!$F$8+'Dia28'!$G$8+'Dia28'!$H$8+'Dia28'!$I$8+'Dia28'!$J$8</f>
        <v>0</v>
      </c>
      <c r="E814" s="385"/>
    </row>
    <row r="815" spans="1:5" x14ac:dyDescent="0.25">
      <c r="A815" s="257"/>
      <c r="B815" s="356">
        <v>4</v>
      </c>
      <c r="C815" s="347">
        <f>'Dia28'!$X$9</f>
        <v>0</v>
      </c>
      <c r="D815" s="344">
        <f>'Dia28'!$C$9+'Dia28'!$D$9+'Dia28'!$E$9+'Dia28'!$F$9+'Dia28'!$G$9+'Dia28'!$H$9+'Dia28'!$I$9+'Dia28'!$J$9</f>
        <v>0</v>
      </c>
      <c r="E815" s="385"/>
    </row>
    <row r="816" spans="1:5" x14ac:dyDescent="0.25">
      <c r="A816" s="257"/>
      <c r="B816" s="355">
        <v>5</v>
      </c>
      <c r="C816" s="347">
        <f>'Dia28'!$X$10</f>
        <v>0</v>
      </c>
      <c r="D816" s="344">
        <f>'Dia28'!$C$10+'Dia28'!$D$10+'Dia28'!$E$10+'Dia28'!$F$10+'Dia28'!$G$10+'Dia28'!$H$10+'Dia28'!$I$10+'Dia28'!$J$10</f>
        <v>0</v>
      </c>
      <c r="E816" s="385"/>
    </row>
    <row r="817" spans="1:5" x14ac:dyDescent="0.25">
      <c r="A817" s="257"/>
      <c r="B817" s="356">
        <v>6</v>
      </c>
      <c r="C817" s="347">
        <f>'Dia28'!$X$11</f>
        <v>0</v>
      </c>
      <c r="D817" s="344">
        <f>'Dia28'!$C$11+'Dia28'!$D$11+'Dia28'!$E$11+'Dia28'!$F$11+'Dia28'!$G$11+'Dia28'!$H$11+'Dia28'!$I$11+'Dia28'!$J$11</f>
        <v>0</v>
      </c>
      <c r="E817" s="385"/>
    </row>
    <row r="818" spans="1:5" x14ac:dyDescent="0.25">
      <c r="A818" s="257"/>
      <c r="B818" s="355">
        <v>7</v>
      </c>
      <c r="C818" s="347">
        <f>'Dia28'!$X$12</f>
        <v>0</v>
      </c>
      <c r="D818" s="344">
        <f>'Dia28'!$C$12+'Dia28'!$D$12+'Dia28'!$E$12+'Dia28'!$F$12+'Dia28'!$G$12+'Dia28'!$H$12+'Dia28'!$I$12+'Dia28'!$J$12</f>
        <v>0</v>
      </c>
      <c r="E818" s="385"/>
    </row>
    <row r="819" spans="1:5" x14ac:dyDescent="0.25">
      <c r="A819" s="257"/>
      <c r="B819" s="356">
        <v>8</v>
      </c>
      <c r="C819" s="347">
        <f>'Dia28'!$X$13</f>
        <v>0</v>
      </c>
      <c r="D819" s="344">
        <f>'Dia28'!$C$13+'Dia28'!$D$13+'Dia28'!$E$13+'Dia28'!$F$13+'Dia28'!$G$13+'Dia28'!$H$13+'Dia28'!$I$13+'Dia28'!$J$13</f>
        <v>0</v>
      </c>
      <c r="E819" s="385"/>
    </row>
    <row r="820" spans="1:5" x14ac:dyDescent="0.25">
      <c r="A820" s="257"/>
      <c r="B820" s="355">
        <v>9</v>
      </c>
      <c r="C820" s="347">
        <f>'Dia28'!$X$14</f>
        <v>0</v>
      </c>
      <c r="D820" s="344">
        <f>'Dia28'!$C$14+'Dia28'!$D$14+'Dia28'!$E$14+'Dia28'!$F$14+'Dia28'!$G$14+'Dia28'!$H$14+'Dia28'!$I$14+'Dia28'!$J$14</f>
        <v>0</v>
      </c>
      <c r="E820" s="385"/>
    </row>
    <row r="821" spans="1:5" x14ac:dyDescent="0.25">
      <c r="A821" s="257"/>
      <c r="B821" s="356">
        <v>10</v>
      </c>
      <c r="C821" s="347">
        <f>'Dia28'!$X$15</f>
        <v>0</v>
      </c>
      <c r="D821" s="344">
        <f>'Dia28'!$C$15+'Dia28'!$D$15+'Dia28'!$E$15+'Dia28'!$F$15+'Dia28'!$G$15+'Dia28'!$H$15+'Dia28'!$I$15+'Dia28'!$J$15</f>
        <v>0</v>
      </c>
      <c r="E821" s="385"/>
    </row>
    <row r="822" spans="1:5" x14ac:dyDescent="0.25">
      <c r="A822" s="257"/>
      <c r="B822" s="355">
        <v>11</v>
      </c>
      <c r="C822" s="347">
        <f>'Dia28'!$X$16</f>
        <v>0</v>
      </c>
      <c r="D822" s="344">
        <f>'Dia28'!$C$16+'Dia28'!$D$16+'Dia28'!$E$16+'Dia28'!$F$16+'Dia28'!$G$16+'Dia28'!$H$16+'Dia28'!$I$16+'Dia28'!$J$16</f>
        <v>0</v>
      </c>
      <c r="E822" s="385"/>
    </row>
    <row r="823" spans="1:5" x14ac:dyDescent="0.25">
      <c r="A823" s="257"/>
      <c r="B823" s="356">
        <v>12</v>
      </c>
      <c r="C823" s="347">
        <f>'Dia28'!$X$17</f>
        <v>0</v>
      </c>
      <c r="D823" s="344">
        <f>'Dia28'!$C$17+'Dia28'!$D$17+'Dia28'!$E$17+'Dia28'!$F$17+'Dia28'!$G$17+'Dia28'!$H$17+'Dia28'!$I$17+'Dia28'!$J$17</f>
        <v>0</v>
      </c>
      <c r="E823" s="385"/>
    </row>
    <row r="824" spans="1:5" x14ac:dyDescent="0.25">
      <c r="A824" s="257"/>
      <c r="B824" s="355">
        <v>13</v>
      </c>
      <c r="C824" s="347">
        <f>'Dia28'!$X$18</f>
        <v>0</v>
      </c>
      <c r="D824" s="344">
        <f>'Dia28'!$C$18+'Dia28'!$D$18+'Dia28'!$E$18+'Dia28'!$F$18+'Dia28'!$G$18+'Dia28'!$H$18+'Dia28'!$I$18+'Dia28'!$J$18</f>
        <v>0</v>
      </c>
      <c r="E824" s="385"/>
    </row>
    <row r="825" spans="1:5" x14ac:dyDescent="0.25">
      <c r="A825" s="257"/>
      <c r="B825" s="356">
        <v>14</v>
      </c>
      <c r="C825" s="347">
        <f>'Dia28'!$X$19</f>
        <v>0</v>
      </c>
      <c r="D825" s="344">
        <f>'Dia28'!$C$19+'Dia28'!$D$19+'Dia28'!$E$19+'Dia28'!$F$19+'Dia28'!$G$19+'Dia28'!$H$19+'Dia28'!$I$19+'Dia28'!$J$19</f>
        <v>0</v>
      </c>
      <c r="E825" s="385"/>
    </row>
    <row r="826" spans="1:5" x14ac:dyDescent="0.25">
      <c r="A826" s="257"/>
      <c r="B826" s="355">
        <v>15</v>
      </c>
      <c r="C826" s="347">
        <f>'Dia28'!$X$20</f>
        <v>0</v>
      </c>
      <c r="D826" s="344">
        <f>'Dia28'!$C$20+'Dia28'!$D$20+'Dia28'!$E$20+'Dia28'!$F$20+'Dia28'!$G$20+'Dia28'!$H$20+'Dia28'!$I$20+'Dia28'!$J$20</f>
        <v>0</v>
      </c>
      <c r="E826" s="385"/>
    </row>
    <row r="827" spans="1:5" x14ac:dyDescent="0.25">
      <c r="A827" s="257"/>
      <c r="B827" s="356">
        <v>16</v>
      </c>
      <c r="C827" s="347">
        <f>'Dia28'!$X$21</f>
        <v>0</v>
      </c>
      <c r="D827" s="344">
        <f>'Dia28'!$C$21+'Dia28'!$D$21+'Dia28'!$E$21+'Dia28'!$F$21+'Dia28'!$G$21+'Dia28'!$H$21+'Dia28'!$I$21+'Dia28'!$J$21</f>
        <v>0</v>
      </c>
      <c r="E827" s="385"/>
    </row>
    <row r="828" spans="1:5" x14ac:dyDescent="0.25">
      <c r="A828" s="257"/>
      <c r="B828" s="355">
        <v>17</v>
      </c>
      <c r="C828" s="347">
        <f>'Dia28'!$X$22</f>
        <v>0</v>
      </c>
      <c r="D828" s="344">
        <f>'Dia28'!$C$22+'Dia28'!$D$22+'Dia28'!$E$22+'Dia28'!$F$22+'Dia28'!$G$22+'Dia28'!$H$22+'Dia28'!$I$22+'Dia28'!$J$22</f>
        <v>0</v>
      </c>
      <c r="E828" s="385"/>
    </row>
    <row r="829" spans="1:5" x14ac:dyDescent="0.25">
      <c r="A829" s="257"/>
      <c r="B829" s="356">
        <v>18</v>
      </c>
      <c r="C829" s="347">
        <f>'Dia28'!$X$23</f>
        <v>0</v>
      </c>
      <c r="D829" s="344">
        <f>'Dia28'!$C$23+'Dia28'!$D$23+'Dia28'!$E$23+'Dia28'!$F$23+'Dia28'!$G$23+'Dia28'!$H$23+'Dia28'!$I$23+'Dia28'!$J$23</f>
        <v>0</v>
      </c>
      <c r="E829" s="385"/>
    </row>
    <row r="830" spans="1:5" x14ac:dyDescent="0.25">
      <c r="A830" s="257"/>
      <c r="B830" s="355">
        <v>19</v>
      </c>
      <c r="C830" s="347">
        <f>'Dia28'!$X$24</f>
        <v>0</v>
      </c>
      <c r="D830" s="344">
        <f>'Dia28'!$C$24+'Dia28'!$D$24+'Dia28'!$E$24+'Dia28'!$F$24+'Dia28'!$G$24+'Dia28'!$H$24+'Dia28'!$I$24+'Dia28'!$J$24</f>
        <v>0</v>
      </c>
      <c r="E830" s="385"/>
    </row>
    <row r="831" spans="1:5" x14ac:dyDescent="0.25">
      <c r="A831" s="257"/>
      <c r="B831" s="356">
        <v>20</v>
      </c>
      <c r="C831" s="347">
        <f>'Dia28'!$X$25</f>
        <v>0</v>
      </c>
      <c r="D831" s="344">
        <f>'Dia28'!$C$25+'Dia28'!$D$25+'Dia28'!$E$25+'Dia28'!$F$25+'Dia28'!$G$25+'Dia28'!$H$25+'Dia28'!$I$25+'Dia28'!$J$25</f>
        <v>0</v>
      </c>
      <c r="E831" s="385"/>
    </row>
    <row r="832" spans="1:5" x14ac:dyDescent="0.25">
      <c r="A832" s="257"/>
      <c r="B832" s="355">
        <v>21</v>
      </c>
      <c r="C832" s="347">
        <f>'Dia28'!$X$26</f>
        <v>0</v>
      </c>
      <c r="D832" s="344">
        <f>'Dia28'!$C$26+'Dia28'!$D$26+'Dia28'!$E$26+'Dia28'!$F$26+'Dia28'!$G$26+'Dia28'!$H$26+'Dia28'!$I$26+'Dia28'!$J$26</f>
        <v>0</v>
      </c>
      <c r="E832" s="385"/>
    </row>
    <row r="833" spans="1:5" x14ac:dyDescent="0.25">
      <c r="A833" s="257"/>
      <c r="B833" s="356">
        <v>22</v>
      </c>
      <c r="C833" s="347">
        <f>'Dia28'!$X$27</f>
        <v>0</v>
      </c>
      <c r="D833" s="344">
        <f>'Dia28'!$C$27+'Dia28'!$D$27+'Dia28'!$E$27+'Dia28'!$F$27+'Dia28'!$G$27+'Dia28'!$H$27+'Dia28'!$I$27+'Dia28'!$J$27</f>
        <v>0</v>
      </c>
      <c r="E833" s="385"/>
    </row>
    <row r="834" spans="1:5" x14ac:dyDescent="0.25">
      <c r="A834" s="257"/>
      <c r="B834" s="355">
        <v>23</v>
      </c>
      <c r="C834" s="377">
        <f>'Dia28'!$X$28</f>
        <v>0</v>
      </c>
      <c r="D834" s="353">
        <f>'Dia28'!$C$28+'Dia28'!$D$28+'Dia28'!$E$28+'Dia28'!$F$28+'Dia28'!$G$28+'Dia28'!$H$28+'Dia28'!$I$28+'Dia28'!$J$28</f>
        <v>0</v>
      </c>
      <c r="E834" s="385"/>
    </row>
    <row r="835" spans="1:5" x14ac:dyDescent="0.25">
      <c r="A835" s="257"/>
      <c r="B835" s="356">
        <v>24</v>
      </c>
      <c r="C835" s="377">
        <f>'Dia28'!$X$29</f>
        <v>0</v>
      </c>
      <c r="D835" s="353">
        <f>'Dia28'!$C$29+'Dia28'!$D$29+'Dia28'!$E$29+'Dia28'!$F$29+'Dia28'!$G$29+'Dia28'!$H$29+'Dia28'!$I$29+'Dia28'!$J$29</f>
        <v>0</v>
      </c>
      <c r="E835" s="385"/>
    </row>
    <row r="836" spans="1:5" x14ac:dyDescent="0.25">
      <c r="A836" s="257"/>
      <c r="B836" s="355">
        <v>25</v>
      </c>
      <c r="C836" s="377">
        <f>'Dia28'!$X$30</f>
        <v>0</v>
      </c>
      <c r="D836" s="353">
        <f>'Dia28'!$C$30+'Dia28'!$D$30+'Dia28'!$E$30+'Dia28'!$F$30+'Dia28'!$G$30+'Dia28'!$H$30+'Dia28'!$I$30+'Dia28'!$J$30</f>
        <v>0</v>
      </c>
      <c r="E836" s="385"/>
    </row>
    <row r="837" spans="1:5" x14ac:dyDescent="0.25">
      <c r="A837" s="257"/>
      <c r="B837" s="356">
        <v>26</v>
      </c>
      <c r="C837" s="377">
        <f>'Dia28'!$X$31</f>
        <v>0</v>
      </c>
      <c r="D837" s="353">
        <f>'Dia28'!$C$31+'Dia28'!$D$31+'Dia28'!$E$31+'Dia28'!$F$31+'Dia28'!$G$31+'Dia28'!$H$31+'Dia28'!$I$31+'Dia28'!$J$31</f>
        <v>0</v>
      </c>
      <c r="E837" s="385"/>
    </row>
    <row r="838" spans="1:5" x14ac:dyDescent="0.25">
      <c r="A838" s="257"/>
      <c r="B838" s="355">
        <v>27</v>
      </c>
      <c r="C838" s="377">
        <f>'Dia28'!$X$32</f>
        <v>0</v>
      </c>
      <c r="D838" s="353">
        <f>'Dia28'!$C$32+'Dia28'!$D$32+'Dia28'!$E$32+'Dia28'!$F$32+'Dia28'!$G$32+'Dia28'!$H$32+'Dia28'!$I$32+'Dia28'!$J$32</f>
        <v>0</v>
      </c>
      <c r="E838" s="385"/>
    </row>
    <row r="839" spans="1:5" x14ac:dyDescent="0.25">
      <c r="A839" s="257"/>
      <c r="B839" s="356">
        <v>28</v>
      </c>
      <c r="C839" s="377">
        <f>'Dia28'!$X$33</f>
        <v>0</v>
      </c>
      <c r="D839" s="353">
        <f>'Dia28'!$C$33+'Dia28'!$D$33+'Dia28'!$E$33+'Dia28'!$F$33+'Dia28'!$G$33+'Dia28'!$H$33+'Dia28'!$I$33+'Dia28'!$J$33</f>
        <v>0</v>
      </c>
      <c r="E839" s="385"/>
    </row>
    <row r="840" spans="1:5" x14ac:dyDescent="0.25">
      <c r="A840" s="257"/>
      <c r="B840" s="355">
        <v>29</v>
      </c>
      <c r="C840" s="377">
        <f>'Dia28'!$X$34</f>
        <v>0</v>
      </c>
      <c r="D840" s="353">
        <f>'Dia28'!$C$34+'Dia28'!$D$34+'Dia28'!$E$34+'Dia28'!$F$34+'Dia28'!$G$34+'Dia28'!$H$34+'Dia28'!$I$34+'Dia28'!$J$34</f>
        <v>0</v>
      </c>
      <c r="E840" s="385"/>
    </row>
    <row r="841" spans="1:5" ht="15.75" thickBot="1" x14ac:dyDescent="0.3">
      <c r="A841" s="360"/>
      <c r="B841" s="362">
        <v>30</v>
      </c>
      <c r="C841" s="378">
        <f>'Dia28'!$X$35</f>
        <v>0</v>
      </c>
      <c r="D841" s="345">
        <f>'Dia28'!$C$35+'Dia28'!$D$35+'Dia28'!$E$35+'Dia28'!$F$35+'Dia28'!$G$35+'Dia28'!$H$35+'Dia28'!$I$35+'Dia28'!$J$35</f>
        <v>0</v>
      </c>
      <c r="E841" s="385"/>
    </row>
    <row r="842" spans="1:5" x14ac:dyDescent="0.25">
      <c r="A842" s="339" t="str">
        <f>'Dia29'!$B$1</f>
        <v>Gener</v>
      </c>
      <c r="B842" s="357">
        <v>1</v>
      </c>
      <c r="C842" s="346">
        <f>'Dia29'!$X$6</f>
        <v>0</v>
      </c>
      <c r="D842" s="341">
        <f>'Dia29'!$C$6+'Dia29'!$D$6+'Dia29'!$E$6+'Dia29'!$F$6+'Dia29'!$G$6+'Dia29'!$H$6+'Dia29'!$I$6+'Dia29'!$J$6</f>
        <v>0</v>
      </c>
      <c r="E842" s="385"/>
    </row>
    <row r="843" spans="1:5" x14ac:dyDescent="0.25">
      <c r="A843" s="342">
        <f>'Dia29'!$B$2</f>
        <v>29</v>
      </c>
      <c r="B843" s="356">
        <v>2</v>
      </c>
      <c r="C843" s="347">
        <f>'Dia29'!$X$7</f>
        <v>0</v>
      </c>
      <c r="D843" s="344">
        <f>'Dia29'!$C$7+'Dia29'!$D$7+'Dia29'!$E$7+'Dia29'!$F$7+'Dia29'!$G$7+'Dia29'!$H$7+'Dia29'!$I$7+'Dia29'!$J$7</f>
        <v>0</v>
      </c>
      <c r="E843" s="385"/>
    </row>
    <row r="844" spans="1:5" x14ac:dyDescent="0.25">
      <c r="A844" s="257"/>
      <c r="B844" s="355">
        <v>3</v>
      </c>
      <c r="C844" s="347">
        <f>'Dia29'!$X$8</f>
        <v>0</v>
      </c>
      <c r="D844" s="344">
        <f>'Dia29'!$C$8+'Dia29'!$D$8+'Dia29'!$E$8+'Dia29'!$F$8+'Dia29'!$G$8+'Dia29'!$H$8+'Dia29'!$I$8+'Dia29'!$J$8</f>
        <v>0</v>
      </c>
      <c r="E844" s="385"/>
    </row>
    <row r="845" spans="1:5" x14ac:dyDescent="0.25">
      <c r="A845" s="257"/>
      <c r="B845" s="356">
        <v>4</v>
      </c>
      <c r="C845" s="347">
        <f>'Dia29'!$X$9</f>
        <v>0</v>
      </c>
      <c r="D845" s="344">
        <f>'Dia29'!$C$9+'Dia29'!$D$9+'Dia29'!$E$9+'Dia29'!$F$9+'Dia29'!$G$9+'Dia29'!$H$9+'Dia29'!$I$9+'Dia29'!$J$9</f>
        <v>0</v>
      </c>
      <c r="E845" s="385"/>
    </row>
    <row r="846" spans="1:5" x14ac:dyDescent="0.25">
      <c r="A846" s="257"/>
      <c r="B846" s="355">
        <v>5</v>
      </c>
      <c r="C846" s="347">
        <f>'Dia29'!$X$10</f>
        <v>0</v>
      </c>
      <c r="D846" s="344">
        <f>'Dia29'!$C$10+'Dia29'!$D$10+'Dia29'!$E$10+'Dia29'!$F$10+'Dia29'!$G$10+'Dia29'!$H$10+'Dia29'!$I$10+'Dia29'!$J$10</f>
        <v>0</v>
      </c>
      <c r="E846" s="385"/>
    </row>
    <row r="847" spans="1:5" x14ac:dyDescent="0.25">
      <c r="A847" s="257"/>
      <c r="B847" s="356">
        <v>6</v>
      </c>
      <c r="C847" s="347">
        <f>'Dia29'!$X$11</f>
        <v>0</v>
      </c>
      <c r="D847" s="344">
        <f>'Dia29'!$C$11+'Dia29'!$D$11+'Dia29'!$E$11+'Dia29'!$F$11+'Dia29'!$G$11+'Dia29'!$H$11+'Dia29'!$I$11+'Dia29'!$J$11</f>
        <v>0</v>
      </c>
      <c r="E847" s="385"/>
    </row>
    <row r="848" spans="1:5" x14ac:dyDescent="0.25">
      <c r="A848" s="257"/>
      <c r="B848" s="355">
        <v>7</v>
      </c>
      <c r="C848" s="347">
        <f>'Dia29'!$X$12</f>
        <v>0</v>
      </c>
      <c r="D848" s="344">
        <f>'Dia29'!$C$12+'Dia29'!$D$12+'Dia29'!$E$12+'Dia29'!$F$12+'Dia29'!$G$12+'Dia29'!$H$12+'Dia29'!$I$12+'Dia29'!$J$12</f>
        <v>0</v>
      </c>
      <c r="E848" s="385"/>
    </row>
    <row r="849" spans="1:5" x14ac:dyDescent="0.25">
      <c r="A849" s="257"/>
      <c r="B849" s="356">
        <v>8</v>
      </c>
      <c r="C849" s="347">
        <f>'Dia29'!$X$13</f>
        <v>0</v>
      </c>
      <c r="D849" s="344">
        <f>'Dia29'!$C$13+'Dia29'!$D$13+'Dia29'!$E$13+'Dia29'!$F$13+'Dia29'!$G$13+'Dia29'!$H$13+'Dia29'!$I$13+'Dia29'!$J$13</f>
        <v>0</v>
      </c>
      <c r="E849" s="385"/>
    </row>
    <row r="850" spans="1:5" x14ac:dyDescent="0.25">
      <c r="A850" s="257"/>
      <c r="B850" s="355">
        <v>9</v>
      </c>
      <c r="C850" s="347">
        <f>'Dia29'!$X$14</f>
        <v>0</v>
      </c>
      <c r="D850" s="344">
        <f>'Dia29'!$C$14+'Dia29'!$D$14+'Dia29'!$E$14+'Dia29'!$F$14+'Dia29'!$G$14+'Dia29'!$H$14+'Dia29'!$I$14+'Dia29'!$J$14</f>
        <v>0</v>
      </c>
      <c r="E850" s="385"/>
    </row>
    <row r="851" spans="1:5" x14ac:dyDescent="0.25">
      <c r="A851" s="257"/>
      <c r="B851" s="356">
        <v>10</v>
      </c>
      <c r="C851" s="347">
        <f>'Dia29'!$X$15</f>
        <v>0</v>
      </c>
      <c r="D851" s="344">
        <f>'Dia29'!$C$15+'Dia29'!$D$15+'Dia29'!$E$15+'Dia29'!$F$15+'Dia29'!$G$15+'Dia29'!$H$15+'Dia29'!$I$15+'Dia29'!$J$15</f>
        <v>0</v>
      </c>
      <c r="E851" s="385"/>
    </row>
    <row r="852" spans="1:5" x14ac:dyDescent="0.25">
      <c r="A852" s="257"/>
      <c r="B852" s="355">
        <v>11</v>
      </c>
      <c r="C852" s="347">
        <f>'Dia29'!$X$16</f>
        <v>0</v>
      </c>
      <c r="D852" s="344">
        <f>'Dia29'!$C$16+'Dia29'!$D$16+'Dia29'!$E$16+'Dia29'!$F$16+'Dia29'!$G$16+'Dia29'!$H$16+'Dia29'!$I$16+'Dia29'!$J$16</f>
        <v>0</v>
      </c>
      <c r="E852" s="385"/>
    </row>
    <row r="853" spans="1:5" x14ac:dyDescent="0.25">
      <c r="A853" s="257"/>
      <c r="B853" s="356">
        <v>12</v>
      </c>
      <c r="C853" s="347">
        <f>'Dia29'!$X$17</f>
        <v>0</v>
      </c>
      <c r="D853" s="344">
        <f>'Dia29'!$C$17+'Dia29'!$D$17+'Dia29'!$E$17+'Dia29'!$F$17+'Dia29'!$G$17+'Dia29'!$H$17+'Dia29'!$I$17+'Dia29'!$J$17</f>
        <v>0</v>
      </c>
      <c r="E853" s="385"/>
    </row>
    <row r="854" spans="1:5" x14ac:dyDescent="0.25">
      <c r="A854" s="257"/>
      <c r="B854" s="355">
        <v>13</v>
      </c>
      <c r="C854" s="347">
        <f>'Dia29'!$X$18</f>
        <v>0</v>
      </c>
      <c r="D854" s="344">
        <f>'Dia29'!$C$18+'Dia29'!$D$18+'Dia29'!$E$18+'Dia29'!$F$18+'Dia29'!$G$18+'Dia29'!$H$18+'Dia29'!$I$18+'Dia29'!$J$18</f>
        <v>0</v>
      </c>
      <c r="E854" s="385"/>
    </row>
    <row r="855" spans="1:5" x14ac:dyDescent="0.25">
      <c r="A855" s="257"/>
      <c r="B855" s="356">
        <v>14</v>
      </c>
      <c r="C855" s="347">
        <f>'Dia29'!$X$19</f>
        <v>0</v>
      </c>
      <c r="D855" s="344">
        <f>'Dia29'!$C$19+'Dia29'!$D$19+'Dia29'!$E$19+'Dia29'!$F$19+'Dia29'!$G$19+'Dia29'!$H$19+'Dia29'!$I$19+'Dia29'!$J$19</f>
        <v>0</v>
      </c>
      <c r="E855" s="385"/>
    </row>
    <row r="856" spans="1:5" x14ac:dyDescent="0.25">
      <c r="A856" s="257"/>
      <c r="B856" s="355">
        <v>15</v>
      </c>
      <c r="C856" s="347">
        <f>'Dia29'!$X$20</f>
        <v>0</v>
      </c>
      <c r="D856" s="344">
        <f>'Dia29'!$C$20+'Dia29'!$D$20+'Dia29'!$E$20+'Dia29'!$F$20+'Dia29'!$G$20+'Dia29'!$H$20+'Dia29'!$I$20+'Dia29'!$J$20</f>
        <v>0</v>
      </c>
      <c r="E856" s="385"/>
    </row>
    <row r="857" spans="1:5" x14ac:dyDescent="0.25">
      <c r="A857" s="257"/>
      <c r="B857" s="356">
        <v>16</v>
      </c>
      <c r="C857" s="347">
        <f>'Dia29'!$X$21</f>
        <v>0</v>
      </c>
      <c r="D857" s="344">
        <f>'Dia29'!$C$21+'Dia29'!$D$21+'Dia29'!$E$21+'Dia29'!$F$21+'Dia29'!$G$21+'Dia29'!$H$21+'Dia29'!$I$21+'Dia29'!$J$21</f>
        <v>0</v>
      </c>
      <c r="E857" s="385"/>
    </row>
    <row r="858" spans="1:5" x14ac:dyDescent="0.25">
      <c r="A858" s="257"/>
      <c r="B858" s="355">
        <v>17</v>
      </c>
      <c r="C858" s="347">
        <f>'Dia29'!$X$22</f>
        <v>0</v>
      </c>
      <c r="D858" s="344">
        <f>'Dia29'!$C$22+'Dia29'!$D$22+'Dia29'!$E$22+'Dia29'!$F$22+'Dia29'!$G$22+'Dia29'!$H$22+'Dia29'!$I$22+'Dia29'!$J$22</f>
        <v>0</v>
      </c>
      <c r="E858" s="385"/>
    </row>
    <row r="859" spans="1:5" x14ac:dyDescent="0.25">
      <c r="A859" s="257"/>
      <c r="B859" s="356">
        <v>18</v>
      </c>
      <c r="C859" s="347">
        <f>'Dia29'!$X$23</f>
        <v>0</v>
      </c>
      <c r="D859" s="344">
        <f>'Dia29'!$C$23+'Dia29'!$D$23+'Dia29'!$E$23+'Dia29'!$F$23+'Dia29'!$G$23+'Dia29'!$H$23+'Dia29'!$I$23+'Dia29'!$J$23</f>
        <v>0</v>
      </c>
      <c r="E859" s="385"/>
    </row>
    <row r="860" spans="1:5" x14ac:dyDescent="0.25">
      <c r="A860" s="257"/>
      <c r="B860" s="355">
        <v>19</v>
      </c>
      <c r="C860" s="347">
        <f>'Dia29'!$X$24</f>
        <v>0</v>
      </c>
      <c r="D860" s="344">
        <f>'Dia29'!$C$24+'Dia29'!$D$24+'Dia29'!$E$24+'Dia29'!$F$24+'Dia29'!$G$24+'Dia29'!$H$24+'Dia29'!$I$24+'Dia29'!$J$24</f>
        <v>0</v>
      </c>
      <c r="E860" s="385"/>
    </row>
    <row r="861" spans="1:5" x14ac:dyDescent="0.25">
      <c r="A861" s="257"/>
      <c r="B861" s="356">
        <v>20</v>
      </c>
      <c r="C861" s="347">
        <f>'Dia29'!$X$25</f>
        <v>0</v>
      </c>
      <c r="D861" s="344">
        <f>'Dia29'!$C$25+'Dia29'!$D$25+'Dia29'!$E$25+'Dia29'!$F$25+'Dia29'!$G$25+'Dia29'!$H$25+'Dia29'!$I$25+'Dia29'!$J$25</f>
        <v>0</v>
      </c>
      <c r="E861" s="385"/>
    </row>
    <row r="862" spans="1:5" x14ac:dyDescent="0.25">
      <c r="A862" s="257"/>
      <c r="B862" s="355">
        <v>21</v>
      </c>
      <c r="C862" s="347">
        <f>'Dia29'!$X$26</f>
        <v>0</v>
      </c>
      <c r="D862" s="344">
        <f>'Dia29'!$C$26+'Dia29'!$D$26+'Dia29'!$E$26+'Dia29'!$F$26+'Dia29'!$G$26+'Dia29'!$H$26+'Dia29'!$I$26+'Dia29'!$J$26</f>
        <v>0</v>
      </c>
      <c r="E862" s="385"/>
    </row>
    <row r="863" spans="1:5" x14ac:dyDescent="0.25">
      <c r="A863" s="257"/>
      <c r="B863" s="356">
        <v>22</v>
      </c>
      <c r="C863" s="347">
        <f>'Dia29'!$X$27</f>
        <v>0</v>
      </c>
      <c r="D863" s="344">
        <f>'Dia29'!$C$27+'Dia29'!$D$27+'Dia29'!$E$27+'Dia29'!$F$27+'Dia29'!$G$27+'Dia29'!$H$27+'Dia29'!$I$27+'Dia29'!$J$27</f>
        <v>0</v>
      </c>
      <c r="E863" s="385"/>
    </row>
    <row r="864" spans="1:5" x14ac:dyDescent="0.25">
      <c r="A864" s="257"/>
      <c r="B864" s="355">
        <v>23</v>
      </c>
      <c r="C864" s="377">
        <f>'Dia29'!$X$28</f>
        <v>0</v>
      </c>
      <c r="D864" s="353">
        <f>'Dia29'!$C$28+'Dia29'!$D$28+'Dia29'!$E$28+'Dia29'!$F$28+'Dia29'!$G$28+'Dia29'!$H$28+'Dia29'!$I$28+'Dia29'!$J$28</f>
        <v>0</v>
      </c>
      <c r="E864" s="385"/>
    </row>
    <row r="865" spans="1:5" x14ac:dyDescent="0.25">
      <c r="A865" s="257"/>
      <c r="B865" s="356">
        <v>24</v>
      </c>
      <c r="C865" s="377">
        <f>'Dia29'!$X$29</f>
        <v>0</v>
      </c>
      <c r="D865" s="353">
        <f>'Dia29'!$C$29+'Dia29'!$D$29+'Dia29'!$E$29+'Dia29'!$F$29+'Dia29'!$G$29+'Dia29'!$H$29+'Dia29'!$I$29+'Dia29'!$J$29</f>
        <v>0</v>
      </c>
      <c r="E865" s="385"/>
    </row>
    <row r="866" spans="1:5" x14ac:dyDescent="0.25">
      <c r="A866" s="257"/>
      <c r="B866" s="355">
        <v>25</v>
      </c>
      <c r="C866" s="377">
        <f>'Dia29'!$X$30</f>
        <v>0</v>
      </c>
      <c r="D866" s="353">
        <f>'Dia29'!$C$30+'Dia29'!$D$30+'Dia29'!$E$30+'Dia29'!$F$30+'Dia29'!$G$30+'Dia29'!$H$30+'Dia29'!$I$30+'Dia29'!$J$30</f>
        <v>0</v>
      </c>
      <c r="E866" s="385"/>
    </row>
    <row r="867" spans="1:5" x14ac:dyDescent="0.25">
      <c r="A867" s="257"/>
      <c r="B867" s="356">
        <v>26</v>
      </c>
      <c r="C867" s="377">
        <f>'Dia29'!$X$31</f>
        <v>0</v>
      </c>
      <c r="D867" s="353">
        <f>'Dia29'!$C$31+'Dia29'!$D$31+'Dia29'!$E$31+'Dia29'!$F$31+'Dia29'!$G$31+'Dia29'!$H$31+'Dia29'!$I$31+'Dia29'!$J$31</f>
        <v>0</v>
      </c>
      <c r="E867" s="385"/>
    </row>
    <row r="868" spans="1:5" x14ac:dyDescent="0.25">
      <c r="A868" s="257"/>
      <c r="B868" s="355">
        <v>27</v>
      </c>
      <c r="C868" s="377">
        <f>'Dia29'!$X$32</f>
        <v>0</v>
      </c>
      <c r="D868" s="353">
        <f>'Dia29'!$C$32+'Dia29'!$D$32+'Dia29'!$E$32+'Dia29'!$F$32+'Dia29'!$G$32+'Dia29'!$H$32+'Dia29'!$I$32+'Dia29'!$J$32</f>
        <v>0</v>
      </c>
      <c r="E868" s="385"/>
    </row>
    <row r="869" spans="1:5" x14ac:dyDescent="0.25">
      <c r="A869" s="257"/>
      <c r="B869" s="356">
        <v>28</v>
      </c>
      <c r="C869" s="377">
        <f>'Dia29'!$X$33</f>
        <v>0</v>
      </c>
      <c r="D869" s="353">
        <f>'Dia29'!$C$33+'Dia29'!$D$33+'Dia29'!$E$33+'Dia29'!$F$33+'Dia29'!$G$33+'Dia29'!$H$33+'Dia29'!$I$33+'Dia29'!$J$33</f>
        <v>0</v>
      </c>
      <c r="E869" s="385"/>
    </row>
    <row r="870" spans="1:5" x14ac:dyDescent="0.25">
      <c r="A870" s="257"/>
      <c r="B870" s="355">
        <v>29</v>
      </c>
      <c r="C870" s="377">
        <f>'Dia29'!$X$34</f>
        <v>0</v>
      </c>
      <c r="D870" s="353">
        <f>'Dia29'!$C$34+'Dia29'!$D$34+'Dia29'!$E$34+'Dia29'!$F$34+'Dia29'!$G$34+'Dia29'!$H$34+'Dia29'!$I$34+'Dia29'!$J$34</f>
        <v>0</v>
      </c>
      <c r="E870" s="385"/>
    </row>
    <row r="871" spans="1:5" ht="15.75" thickBot="1" x14ac:dyDescent="0.3">
      <c r="A871" s="360"/>
      <c r="B871" s="362">
        <v>30</v>
      </c>
      <c r="C871" s="378">
        <f>'Dia29'!$X$35</f>
        <v>0</v>
      </c>
      <c r="D871" s="345">
        <f>'Dia29'!$C$35+'Dia29'!$D$35+'Dia29'!$E$35+'Dia29'!$F$35+'Dia29'!$G$35+'Dia29'!$H$35+'Dia29'!$I$35+'Dia29'!$J$35</f>
        <v>0</v>
      </c>
      <c r="E871" s="385"/>
    </row>
    <row r="872" spans="1:5" x14ac:dyDescent="0.25">
      <c r="A872" s="339" t="str">
        <f>'Dia30'!$B$1</f>
        <v>Gener</v>
      </c>
      <c r="B872" s="357">
        <v>1</v>
      </c>
      <c r="C872" s="346">
        <f>'Dia30'!$X$6</f>
        <v>0</v>
      </c>
      <c r="D872" s="341">
        <f>'Dia30'!$C$6+'Dia30'!$D$6+'Dia30'!$E$6+'Dia30'!$F$6+'Dia30'!$G$6+'Dia30'!$H$6+'Dia30'!$I$6+'Dia30'!$J$6</f>
        <v>0</v>
      </c>
      <c r="E872" s="385"/>
    </row>
    <row r="873" spans="1:5" x14ac:dyDescent="0.25">
      <c r="A873" s="342">
        <f>'Dia30'!$B$2</f>
        <v>30</v>
      </c>
      <c r="B873" s="356">
        <v>2</v>
      </c>
      <c r="C873" s="347">
        <f>'Dia30'!$X$7</f>
        <v>0</v>
      </c>
      <c r="D873" s="344">
        <f>'Dia30'!$C$7+'Dia30'!$D$7+'Dia30'!$E$7+'Dia30'!$F$7+'Dia30'!$G$7+'Dia30'!$H$7+'Dia30'!$I$7+'Dia30'!$J$7</f>
        <v>0</v>
      </c>
      <c r="E873" s="385"/>
    </row>
    <row r="874" spans="1:5" x14ac:dyDescent="0.25">
      <c r="A874" s="257"/>
      <c r="B874" s="355">
        <v>3</v>
      </c>
      <c r="C874" s="347">
        <f>'Dia30'!$X$8</f>
        <v>0</v>
      </c>
      <c r="D874" s="344">
        <f>'Dia30'!$C$8+'Dia30'!$D$8+'Dia30'!$E$8+'Dia30'!$F$8+'Dia30'!$G$8+'Dia30'!$H$8+'Dia30'!$I$8+'Dia30'!$J$8</f>
        <v>0</v>
      </c>
      <c r="E874" s="385"/>
    </row>
    <row r="875" spans="1:5" x14ac:dyDescent="0.25">
      <c r="A875" s="257"/>
      <c r="B875" s="356">
        <v>4</v>
      </c>
      <c r="C875" s="347">
        <f>'Dia30'!$X$9</f>
        <v>0</v>
      </c>
      <c r="D875" s="344">
        <f>'Dia30'!$C$9+'Dia30'!$D$9+'Dia30'!$E$9+'Dia30'!$F$9+'Dia30'!$G$9+'Dia30'!$H$9+'Dia30'!$I$9+'Dia30'!$J$9</f>
        <v>0</v>
      </c>
      <c r="E875" s="385"/>
    </row>
    <row r="876" spans="1:5" x14ac:dyDescent="0.25">
      <c r="A876" s="257"/>
      <c r="B876" s="355">
        <v>5</v>
      </c>
      <c r="C876" s="347">
        <f>'Dia30'!$X$10</f>
        <v>0</v>
      </c>
      <c r="D876" s="344">
        <f>'Dia30'!$C$10+'Dia30'!$D$10+'Dia30'!$E$10+'Dia30'!$F$10+'Dia30'!$G$10+'Dia30'!$H$10+'Dia30'!$I$10+'Dia30'!$J$10</f>
        <v>0</v>
      </c>
      <c r="E876" s="385"/>
    </row>
    <row r="877" spans="1:5" x14ac:dyDescent="0.25">
      <c r="A877" s="257"/>
      <c r="B877" s="356">
        <v>6</v>
      </c>
      <c r="C877" s="347">
        <f>'Dia30'!$X$11</f>
        <v>0</v>
      </c>
      <c r="D877" s="344">
        <f>'Dia30'!$C$11+'Dia30'!$D$11+'Dia30'!$E$11+'Dia30'!$F$11+'Dia30'!$G$11+'Dia30'!$H$11+'Dia30'!$I$11+'Dia30'!$J$11</f>
        <v>0</v>
      </c>
      <c r="E877" s="385"/>
    </row>
    <row r="878" spans="1:5" x14ac:dyDescent="0.25">
      <c r="A878" s="257"/>
      <c r="B878" s="355">
        <v>7</v>
      </c>
      <c r="C878" s="347">
        <f>'Dia30'!$X$12</f>
        <v>0</v>
      </c>
      <c r="D878" s="344">
        <f>'Dia30'!$C$12+'Dia30'!$D$12+'Dia30'!$E$12+'Dia30'!$F$12+'Dia30'!$G$12+'Dia30'!$H$12+'Dia30'!$I$12+'Dia30'!$J$12</f>
        <v>0</v>
      </c>
      <c r="E878" s="385"/>
    </row>
    <row r="879" spans="1:5" x14ac:dyDescent="0.25">
      <c r="A879" s="257"/>
      <c r="B879" s="356">
        <v>8</v>
      </c>
      <c r="C879" s="347">
        <f>'Dia30'!$X$13</f>
        <v>0</v>
      </c>
      <c r="D879" s="344">
        <f>'Dia30'!$C$13+'Dia30'!$D$13+'Dia30'!$E$13+'Dia30'!$F$13+'Dia30'!$G$13+'Dia30'!$H$13+'Dia30'!$I$13+'Dia30'!$J$13</f>
        <v>0</v>
      </c>
      <c r="E879" s="385"/>
    </row>
    <row r="880" spans="1:5" x14ac:dyDescent="0.25">
      <c r="A880" s="257"/>
      <c r="B880" s="355">
        <v>9</v>
      </c>
      <c r="C880" s="347">
        <f>'Dia30'!$X$14</f>
        <v>0</v>
      </c>
      <c r="D880" s="344">
        <f>'Dia30'!$C$14+'Dia30'!$D$14+'Dia30'!$E$14+'Dia30'!$F$14+'Dia30'!$G$14+'Dia30'!$H$14+'Dia30'!$I$14+'Dia30'!$J$14</f>
        <v>0</v>
      </c>
      <c r="E880" s="385"/>
    </row>
    <row r="881" spans="1:5" x14ac:dyDescent="0.25">
      <c r="A881" s="257"/>
      <c r="B881" s="356">
        <v>10</v>
      </c>
      <c r="C881" s="347">
        <f>'Dia30'!$X$15</f>
        <v>0</v>
      </c>
      <c r="D881" s="344">
        <f>'Dia30'!$C$15+'Dia30'!$D$15+'Dia30'!$E$15+'Dia30'!$F$15+'Dia30'!$G$15+'Dia30'!$H$15+'Dia30'!$I$15+'Dia30'!$J$15</f>
        <v>0</v>
      </c>
      <c r="E881" s="385"/>
    </row>
    <row r="882" spans="1:5" x14ac:dyDescent="0.25">
      <c r="A882" s="257"/>
      <c r="B882" s="355">
        <v>11</v>
      </c>
      <c r="C882" s="347">
        <f>'Dia30'!$X$16</f>
        <v>0</v>
      </c>
      <c r="D882" s="344">
        <f>'Dia30'!$C$16+'Dia30'!$D$16+'Dia30'!$E$16+'Dia30'!$F$16+'Dia30'!$G$16+'Dia30'!$H$16+'Dia30'!$I$16+'Dia30'!$J$16</f>
        <v>0</v>
      </c>
      <c r="E882" s="385"/>
    </row>
    <row r="883" spans="1:5" x14ac:dyDescent="0.25">
      <c r="A883" s="257"/>
      <c r="B883" s="356">
        <v>12</v>
      </c>
      <c r="C883" s="347">
        <f>'Dia30'!$X$17</f>
        <v>0</v>
      </c>
      <c r="D883" s="344">
        <f>'Dia30'!$C$17+'Dia30'!$D$17+'Dia30'!$E$17+'Dia30'!$F$17+'Dia30'!$G$17+'Dia30'!$H$17+'Dia30'!$I$17+'Dia30'!$J$17</f>
        <v>0</v>
      </c>
      <c r="E883" s="385"/>
    </row>
    <row r="884" spans="1:5" x14ac:dyDescent="0.25">
      <c r="A884" s="257"/>
      <c r="B884" s="355">
        <v>13</v>
      </c>
      <c r="C884" s="347">
        <f>'Dia30'!$X$18</f>
        <v>0</v>
      </c>
      <c r="D884" s="344">
        <f>'Dia30'!$C$18+'Dia30'!$D$18+'Dia30'!$E$18+'Dia30'!$F$18+'Dia30'!$G$18+'Dia30'!$H$18+'Dia30'!$I$18+'Dia30'!$J$18</f>
        <v>0</v>
      </c>
      <c r="E884" s="385"/>
    </row>
    <row r="885" spans="1:5" x14ac:dyDescent="0.25">
      <c r="A885" s="257"/>
      <c r="B885" s="356">
        <v>14</v>
      </c>
      <c r="C885" s="347">
        <f>'Dia30'!$X$19</f>
        <v>0</v>
      </c>
      <c r="D885" s="344">
        <f>'Dia30'!$C$19+'Dia30'!$D$19+'Dia30'!$E$19+'Dia30'!$F$19+'Dia30'!$G$19+'Dia30'!$H$19+'Dia30'!$I$19+'Dia30'!$J$19</f>
        <v>0</v>
      </c>
      <c r="E885" s="385"/>
    </row>
    <row r="886" spans="1:5" x14ac:dyDescent="0.25">
      <c r="A886" s="257"/>
      <c r="B886" s="355">
        <v>15</v>
      </c>
      <c r="C886" s="347">
        <f>'Dia30'!$X$20</f>
        <v>0</v>
      </c>
      <c r="D886" s="344">
        <f>'Dia30'!$C$20+'Dia30'!$D$20+'Dia30'!$E$20+'Dia30'!$F$20+'Dia30'!$G$20+'Dia30'!$H$20+'Dia30'!$I$20+'Dia30'!$J$20</f>
        <v>0</v>
      </c>
      <c r="E886" s="385"/>
    </row>
    <row r="887" spans="1:5" x14ac:dyDescent="0.25">
      <c r="A887" s="257"/>
      <c r="B887" s="356">
        <v>16</v>
      </c>
      <c r="C887" s="347">
        <f>'Dia30'!$X$21</f>
        <v>0</v>
      </c>
      <c r="D887" s="344">
        <f>'Dia30'!$C$21+'Dia30'!$D$21+'Dia30'!$E$21+'Dia30'!$F$21+'Dia30'!$G$21+'Dia30'!$H$21+'Dia30'!$I$21+'Dia30'!$J$21</f>
        <v>0</v>
      </c>
      <c r="E887" s="385"/>
    </row>
    <row r="888" spans="1:5" x14ac:dyDescent="0.25">
      <c r="A888" s="257"/>
      <c r="B888" s="355">
        <v>17</v>
      </c>
      <c r="C888" s="347">
        <f>'Dia30'!$X$22</f>
        <v>0</v>
      </c>
      <c r="D888" s="344">
        <f>'Dia30'!$C$22+'Dia30'!$D$22+'Dia30'!$E$22+'Dia30'!$F$22+'Dia30'!$G$22+'Dia30'!$H$22+'Dia30'!$I$22+'Dia30'!$J$22</f>
        <v>0</v>
      </c>
      <c r="E888" s="385"/>
    </row>
    <row r="889" spans="1:5" x14ac:dyDescent="0.25">
      <c r="A889" s="257"/>
      <c r="B889" s="356">
        <v>18</v>
      </c>
      <c r="C889" s="347">
        <f>'Dia30'!$X$23</f>
        <v>0</v>
      </c>
      <c r="D889" s="344">
        <f>'Dia30'!$C$23+'Dia30'!$D$23+'Dia30'!$E$23+'Dia30'!$F$23+'Dia30'!$G$23+'Dia30'!$H$23+'Dia30'!$I$23+'Dia30'!$J$23</f>
        <v>0</v>
      </c>
      <c r="E889" s="385"/>
    </row>
    <row r="890" spans="1:5" x14ac:dyDescent="0.25">
      <c r="A890" s="257"/>
      <c r="B890" s="355">
        <v>19</v>
      </c>
      <c r="C890" s="347">
        <f>'Dia30'!$X$24</f>
        <v>0</v>
      </c>
      <c r="D890" s="344">
        <f>'Dia30'!$C$24+'Dia30'!$D$24+'Dia30'!$E$24+'Dia30'!$F$24+'Dia30'!$G$24+'Dia30'!$H$24+'Dia30'!$I$24+'Dia30'!$J$24</f>
        <v>0</v>
      </c>
      <c r="E890" s="385"/>
    </row>
    <row r="891" spans="1:5" x14ac:dyDescent="0.25">
      <c r="A891" s="257"/>
      <c r="B891" s="356">
        <v>20</v>
      </c>
      <c r="C891" s="347">
        <f>'Dia30'!$X$25</f>
        <v>0</v>
      </c>
      <c r="D891" s="344">
        <f>'Dia30'!$C$25+'Dia30'!$D$25+'Dia30'!$E$25+'Dia30'!$F$25+'Dia30'!$G$25+'Dia30'!$H$25+'Dia30'!$I$25+'Dia30'!$J$25</f>
        <v>0</v>
      </c>
      <c r="E891" s="385"/>
    </row>
    <row r="892" spans="1:5" x14ac:dyDescent="0.25">
      <c r="A892" s="257"/>
      <c r="B892" s="355">
        <v>21</v>
      </c>
      <c r="C892" s="347">
        <f>'Dia30'!$X$26</f>
        <v>0</v>
      </c>
      <c r="D892" s="344">
        <f>'Dia30'!$C$26+'Dia30'!$D$26+'Dia30'!$E$26+'Dia30'!$F$26+'Dia30'!$G$26+'Dia30'!$H$26+'Dia30'!$I$26+'Dia30'!$J$26</f>
        <v>0</v>
      </c>
      <c r="E892" s="385"/>
    </row>
    <row r="893" spans="1:5" x14ac:dyDescent="0.25">
      <c r="A893" s="257"/>
      <c r="B893" s="356">
        <v>22</v>
      </c>
      <c r="C893" s="347">
        <f>'Dia30'!$X$27</f>
        <v>0</v>
      </c>
      <c r="D893" s="344">
        <f>'Dia30'!$C$27+'Dia30'!$D$27+'Dia30'!$E$27+'Dia30'!$F$27+'Dia30'!$G$27+'Dia30'!$H$27+'Dia30'!$I$27+'Dia30'!$J$27</f>
        <v>0</v>
      </c>
      <c r="E893" s="385"/>
    </row>
    <row r="894" spans="1:5" x14ac:dyDescent="0.25">
      <c r="A894" s="257"/>
      <c r="B894" s="355">
        <v>23</v>
      </c>
      <c r="C894" s="377">
        <f>'Dia30'!$X$28</f>
        <v>0</v>
      </c>
      <c r="D894" s="353">
        <f>'Dia30'!$C$28+'Dia30'!$D$28+'Dia30'!$E$28+'Dia30'!$F$28+'Dia30'!$G$28+'Dia30'!$H$28+'Dia30'!$I$28+'Dia30'!$J$28</f>
        <v>0</v>
      </c>
      <c r="E894" s="385"/>
    </row>
    <row r="895" spans="1:5" x14ac:dyDescent="0.25">
      <c r="A895" s="257"/>
      <c r="B895" s="356">
        <v>24</v>
      </c>
      <c r="C895" s="377">
        <f>'Dia30'!$X$29</f>
        <v>0</v>
      </c>
      <c r="D895" s="353">
        <f>'Dia30'!$C$29+'Dia30'!$D$29+'Dia30'!$E$29+'Dia30'!$F$29+'Dia30'!$G$29+'Dia30'!$H$29+'Dia30'!$I$29+'Dia30'!$J$29</f>
        <v>0</v>
      </c>
      <c r="E895" s="385"/>
    </row>
    <row r="896" spans="1:5" x14ac:dyDescent="0.25">
      <c r="A896" s="257"/>
      <c r="B896" s="355">
        <v>25</v>
      </c>
      <c r="C896" s="377">
        <f>'Dia30'!$X$30</f>
        <v>0</v>
      </c>
      <c r="D896" s="353">
        <f>'Dia30'!$C$30+'Dia30'!$D$30+'Dia30'!$E$30+'Dia30'!$F$30+'Dia30'!$G$30+'Dia30'!$H$30+'Dia30'!$I$30+'Dia30'!$J$30</f>
        <v>0</v>
      </c>
      <c r="E896" s="385"/>
    </row>
    <row r="897" spans="1:5" x14ac:dyDescent="0.25">
      <c r="A897" s="257"/>
      <c r="B897" s="356">
        <v>26</v>
      </c>
      <c r="C897" s="377">
        <f>'Dia30'!$X$31</f>
        <v>0</v>
      </c>
      <c r="D897" s="353">
        <f>'Dia30'!$C$31+'Dia30'!$D$31+'Dia30'!$E$31+'Dia30'!$F$31+'Dia30'!$G$31+'Dia30'!$H$31+'Dia30'!$I$31+'Dia30'!$J$31</f>
        <v>0</v>
      </c>
      <c r="E897" s="385"/>
    </row>
    <row r="898" spans="1:5" x14ac:dyDescent="0.25">
      <c r="A898" s="257"/>
      <c r="B898" s="355">
        <v>27</v>
      </c>
      <c r="C898" s="377">
        <f>'Dia30'!$X$32</f>
        <v>0</v>
      </c>
      <c r="D898" s="353">
        <f>'Dia30'!$C$32+'Dia30'!$D$32+'Dia30'!$E$32+'Dia30'!$F$32+'Dia30'!$G$32+'Dia30'!$H$32+'Dia30'!$I$32+'Dia30'!$J$32</f>
        <v>0</v>
      </c>
      <c r="E898" s="385"/>
    </row>
    <row r="899" spans="1:5" x14ac:dyDescent="0.25">
      <c r="A899" s="257"/>
      <c r="B899" s="356">
        <v>28</v>
      </c>
      <c r="C899" s="377">
        <f>'Dia30'!$X$33</f>
        <v>0</v>
      </c>
      <c r="D899" s="353">
        <f>'Dia30'!$C$33+'Dia30'!$D$33+'Dia30'!$E$33+'Dia30'!$F$33+'Dia30'!$G$33+'Dia30'!$H$33+'Dia30'!$I$33+'Dia30'!$J$33</f>
        <v>0</v>
      </c>
      <c r="E899" s="385"/>
    </row>
    <row r="900" spans="1:5" x14ac:dyDescent="0.25">
      <c r="A900" s="257"/>
      <c r="B900" s="355">
        <v>29</v>
      </c>
      <c r="C900" s="377">
        <f>'Dia30'!$X$34</f>
        <v>0</v>
      </c>
      <c r="D900" s="353">
        <f>'Dia30'!$C$34+'Dia30'!$D$34+'Dia30'!$E$34+'Dia30'!$F$34+'Dia30'!$G$34+'Dia30'!$H$34+'Dia30'!$I$34+'Dia30'!$J$34</f>
        <v>0</v>
      </c>
      <c r="E900" s="385"/>
    </row>
    <row r="901" spans="1:5" ht="15.75" thickBot="1" x14ac:dyDescent="0.3">
      <c r="A901" s="360"/>
      <c r="B901" s="362">
        <v>30</v>
      </c>
      <c r="C901" s="378">
        <f>'Dia30'!$X$35</f>
        <v>0</v>
      </c>
      <c r="D901" s="345">
        <f>'Dia30'!$C$35+'Dia30'!$D$35+'Dia30'!$E$35+'Dia30'!$F$35+'Dia30'!$G$35+'Dia30'!$H$35+'Dia30'!$I$35+'Dia30'!$J$35</f>
        <v>0</v>
      </c>
      <c r="E901" s="385"/>
    </row>
    <row r="902" spans="1:5" x14ac:dyDescent="0.25">
      <c r="A902" s="339" t="str">
        <f>'Dia31'!$B$1</f>
        <v>Gener</v>
      </c>
      <c r="B902" s="357">
        <v>1</v>
      </c>
      <c r="C902" s="375">
        <f>'Dia31'!$X$6</f>
        <v>0</v>
      </c>
      <c r="D902" s="341">
        <f>'Dia31'!$C$6+'Dia31'!$D$6+'Dia31'!$E$6+'Dia31'!$F$6+'Dia31'!$G$6+'Dia31'!$H$6+'Dia31'!$I$6+'Dia31'!$J$6</f>
        <v>0</v>
      </c>
      <c r="E902" s="385"/>
    </row>
    <row r="903" spans="1:5" x14ac:dyDescent="0.25">
      <c r="A903" s="342">
        <f>'Dia31'!$B$2</f>
        <v>31</v>
      </c>
      <c r="B903" s="356">
        <v>2</v>
      </c>
      <c r="C903" s="376">
        <f>'Dia31'!$X$7</f>
        <v>0</v>
      </c>
      <c r="D903" s="344">
        <f>'Dia31'!$C$7+'Dia31'!$D$7+'Dia31'!$E$7+'Dia31'!$F$7+'Dia31'!$G$7+'Dia31'!$H$7+'Dia31'!$I$7+'Dia31'!$J$7</f>
        <v>0</v>
      </c>
      <c r="E903" s="385"/>
    </row>
    <row r="904" spans="1:5" x14ac:dyDescent="0.25">
      <c r="A904" s="257"/>
      <c r="B904" s="355">
        <v>3</v>
      </c>
      <c r="C904" s="376">
        <f>'Dia31'!$X$8</f>
        <v>0</v>
      </c>
      <c r="D904" s="344">
        <f>'Dia31'!$C$8+'Dia31'!$D$8+'Dia31'!$E$8+'Dia31'!$F$8+'Dia31'!$G$8+'Dia31'!$H$8+'Dia31'!$I$8+'Dia31'!$J$8</f>
        <v>0</v>
      </c>
      <c r="E904" s="385"/>
    </row>
    <row r="905" spans="1:5" x14ac:dyDescent="0.25">
      <c r="A905" s="257"/>
      <c r="B905" s="356">
        <v>4</v>
      </c>
      <c r="C905" s="376">
        <f>'Dia31'!$X$9</f>
        <v>0</v>
      </c>
      <c r="D905" s="344">
        <f>'Dia31'!$C$9+'Dia31'!$D$9+'Dia31'!$E$9+'Dia31'!$F$9+'Dia31'!$G$9+'Dia31'!$H$9+'Dia31'!$I$9+'Dia31'!$J$9</f>
        <v>0</v>
      </c>
      <c r="E905" s="385"/>
    </row>
    <row r="906" spans="1:5" x14ac:dyDescent="0.25">
      <c r="A906" s="257"/>
      <c r="B906" s="355">
        <v>5</v>
      </c>
      <c r="C906" s="376">
        <f>'Dia31'!$X$10</f>
        <v>0</v>
      </c>
      <c r="D906" s="344">
        <f>'Dia31'!$C$10+'Dia31'!$D$10+'Dia31'!$E$10+'Dia31'!$F$10+'Dia31'!$G$10+'Dia31'!$H$10+'Dia31'!$I$10+'Dia31'!$J$10</f>
        <v>0</v>
      </c>
      <c r="E906" s="385"/>
    </row>
    <row r="907" spans="1:5" x14ac:dyDescent="0.25">
      <c r="A907" s="257"/>
      <c r="B907" s="356">
        <v>6</v>
      </c>
      <c r="C907" s="376">
        <f>'Dia31'!$X$11</f>
        <v>0</v>
      </c>
      <c r="D907" s="344">
        <f>'Dia31'!$C$11+'Dia31'!$D$11+'Dia31'!$E$11+'Dia31'!$F$11+'Dia31'!$G$11+'Dia31'!$H$11+'Dia31'!$I$11+'Dia31'!$J$11</f>
        <v>0</v>
      </c>
      <c r="E907" s="385"/>
    </row>
    <row r="908" spans="1:5" x14ac:dyDescent="0.25">
      <c r="A908" s="257"/>
      <c r="B908" s="355">
        <v>7</v>
      </c>
      <c r="C908" s="376">
        <f>'Dia31'!$X$12</f>
        <v>0</v>
      </c>
      <c r="D908" s="344">
        <f>'Dia31'!$C$12+'Dia31'!$D$12+'Dia31'!$E$12+'Dia31'!$F$12+'Dia31'!$G$12+'Dia31'!$H$12+'Dia31'!$I$12+'Dia31'!$J$12</f>
        <v>0</v>
      </c>
      <c r="E908" s="385"/>
    </row>
    <row r="909" spans="1:5" x14ac:dyDescent="0.25">
      <c r="A909" s="257"/>
      <c r="B909" s="356">
        <v>8</v>
      </c>
      <c r="C909" s="376">
        <f>'Dia31'!$X$13</f>
        <v>0</v>
      </c>
      <c r="D909" s="344">
        <f>'Dia31'!$C$13+'Dia31'!$D$13+'Dia31'!$E$13+'Dia31'!$F$13+'Dia31'!$G$13+'Dia31'!$H$13+'Dia31'!$I$13+'Dia31'!$J$13</f>
        <v>0</v>
      </c>
      <c r="E909" s="385"/>
    </row>
    <row r="910" spans="1:5" x14ac:dyDescent="0.25">
      <c r="A910" s="257"/>
      <c r="B910" s="355">
        <v>9</v>
      </c>
      <c r="C910" s="376">
        <f>'Dia31'!$X$14</f>
        <v>0</v>
      </c>
      <c r="D910" s="344">
        <f>'Dia31'!$C$14+'Dia31'!$D$14+'Dia31'!$E$14+'Dia31'!$F$14+'Dia31'!$G$14+'Dia31'!$H$14+'Dia31'!$I$14+'Dia31'!$J$14</f>
        <v>0</v>
      </c>
      <c r="E910" s="385"/>
    </row>
    <row r="911" spans="1:5" x14ac:dyDescent="0.25">
      <c r="A911" s="257"/>
      <c r="B911" s="356">
        <v>10</v>
      </c>
      <c r="C911" s="376">
        <f>'Dia31'!$X$15</f>
        <v>0</v>
      </c>
      <c r="D911" s="344">
        <f>'Dia31'!$C$15+'Dia31'!$D$15+'Dia31'!$E$15+'Dia31'!$F$15+'Dia31'!$G$15+'Dia31'!$H$15+'Dia31'!$I$15+'Dia31'!$J$15</f>
        <v>0</v>
      </c>
      <c r="E911" s="385"/>
    </row>
    <row r="912" spans="1:5" x14ac:dyDescent="0.25">
      <c r="A912" s="257"/>
      <c r="B912" s="355">
        <v>11</v>
      </c>
      <c r="C912" s="376">
        <f>'Dia31'!$X$16</f>
        <v>0</v>
      </c>
      <c r="D912" s="344">
        <f>'Dia31'!$C$16+'Dia31'!$D$16+'Dia31'!$E$16+'Dia31'!$F$16+'Dia31'!$G$16+'Dia31'!$H$16+'Dia31'!$I$16+'Dia31'!$J$16</f>
        <v>0</v>
      </c>
      <c r="E912" s="385"/>
    </row>
    <row r="913" spans="1:5" x14ac:dyDescent="0.25">
      <c r="A913" s="257"/>
      <c r="B913" s="356">
        <v>12</v>
      </c>
      <c r="C913" s="376">
        <f>'Dia31'!$X$17</f>
        <v>0</v>
      </c>
      <c r="D913" s="344">
        <f>'Dia31'!$C$17+'Dia31'!$D$17+'Dia31'!$E$17+'Dia31'!$F$17+'Dia31'!$G$17+'Dia31'!$H$17+'Dia31'!$I$17+'Dia31'!$J$17</f>
        <v>0</v>
      </c>
      <c r="E913" s="385"/>
    </row>
    <row r="914" spans="1:5" x14ac:dyDescent="0.25">
      <c r="A914" s="257"/>
      <c r="B914" s="355">
        <v>13</v>
      </c>
      <c r="C914" s="376">
        <f>'Dia31'!$X$18</f>
        <v>0</v>
      </c>
      <c r="D914" s="344">
        <f>'Dia31'!$C$18+'Dia31'!$D$18+'Dia31'!$E$18+'Dia31'!$F$18+'Dia31'!$G$18+'Dia31'!$H$18+'Dia31'!$I$18+'Dia31'!$J$18</f>
        <v>0</v>
      </c>
      <c r="E914" s="385"/>
    </row>
    <row r="915" spans="1:5" x14ac:dyDescent="0.25">
      <c r="A915" s="257"/>
      <c r="B915" s="356">
        <v>14</v>
      </c>
      <c r="C915" s="376">
        <f>'Dia31'!$X$19</f>
        <v>0</v>
      </c>
      <c r="D915" s="344">
        <f>'Dia31'!$C$19+'Dia31'!$D$19+'Dia31'!$E$19+'Dia31'!$F$19+'Dia31'!$G$19+'Dia31'!$H$19+'Dia31'!$I$19+'Dia31'!$J$19</f>
        <v>0</v>
      </c>
      <c r="E915" s="385"/>
    </row>
    <row r="916" spans="1:5" x14ac:dyDescent="0.25">
      <c r="A916" s="257"/>
      <c r="B916" s="355">
        <v>15</v>
      </c>
      <c r="C916" s="376">
        <f>'Dia31'!$X$20</f>
        <v>0</v>
      </c>
      <c r="D916" s="344">
        <f>'Dia31'!$C$20+'Dia31'!$D$20+'Dia31'!$E$20+'Dia31'!$F$20+'Dia31'!$G$20+'Dia31'!$H$20+'Dia31'!$I$20+'Dia31'!$J$20</f>
        <v>0</v>
      </c>
      <c r="E916" s="385"/>
    </row>
    <row r="917" spans="1:5" x14ac:dyDescent="0.25">
      <c r="A917" s="257"/>
      <c r="B917" s="356">
        <v>16</v>
      </c>
      <c r="C917" s="376">
        <f>'Dia31'!$X$21</f>
        <v>0</v>
      </c>
      <c r="D917" s="344">
        <f>'Dia31'!$C$21+'Dia31'!$D$21+'Dia31'!$E$21+'Dia31'!$F$21+'Dia31'!$G$21+'Dia31'!$H$21+'Dia31'!$I$21+'Dia31'!$J$21</f>
        <v>0</v>
      </c>
      <c r="E917" s="385"/>
    </row>
    <row r="918" spans="1:5" x14ac:dyDescent="0.25">
      <c r="A918" s="257"/>
      <c r="B918" s="355">
        <v>17</v>
      </c>
      <c r="C918" s="376">
        <f>'Dia31'!$X$22</f>
        <v>0</v>
      </c>
      <c r="D918" s="344">
        <f>'Dia31'!$C$22+'Dia31'!$D$22+'Dia31'!$E$22+'Dia31'!$F$22+'Dia31'!$G$22+'Dia31'!$H$22+'Dia31'!$I$22+'Dia31'!$J$22</f>
        <v>0</v>
      </c>
      <c r="E918" s="385"/>
    </row>
    <row r="919" spans="1:5" x14ac:dyDescent="0.25">
      <c r="A919" s="257"/>
      <c r="B919" s="356">
        <v>18</v>
      </c>
      <c r="C919" s="376">
        <f>'Dia31'!$X$23</f>
        <v>0</v>
      </c>
      <c r="D919" s="344">
        <f>'Dia31'!$C$23+'Dia31'!$D$23+'Dia31'!$E$23+'Dia31'!$F$23+'Dia31'!$G$23+'Dia31'!$H$23+'Dia31'!$I$23+'Dia31'!$J$23</f>
        <v>0</v>
      </c>
      <c r="E919" s="385"/>
    </row>
    <row r="920" spans="1:5" x14ac:dyDescent="0.25">
      <c r="A920" s="257"/>
      <c r="B920" s="355">
        <v>19</v>
      </c>
      <c r="C920" s="376">
        <f>'Dia31'!$X$24</f>
        <v>0</v>
      </c>
      <c r="D920" s="344">
        <f>'Dia31'!$C$24+'Dia31'!$D$24+'Dia31'!$E$24+'Dia31'!$F$24+'Dia31'!$G$24+'Dia31'!$H$24+'Dia31'!$I$24+'Dia31'!$J$24</f>
        <v>0</v>
      </c>
      <c r="E920" s="385"/>
    </row>
    <row r="921" spans="1:5" x14ac:dyDescent="0.25">
      <c r="A921" s="257"/>
      <c r="B921" s="356">
        <v>20</v>
      </c>
      <c r="C921" s="376">
        <f>'Dia31'!$X$25</f>
        <v>0</v>
      </c>
      <c r="D921" s="344">
        <f>'Dia31'!$C$25+'Dia31'!$D$25+'Dia31'!$E$25+'Dia31'!$F$25+'Dia31'!$G$25+'Dia31'!$H$25+'Dia31'!$I$25+'Dia31'!$J$25</f>
        <v>0</v>
      </c>
      <c r="E921" s="385"/>
    </row>
    <row r="922" spans="1:5" x14ac:dyDescent="0.25">
      <c r="A922" s="257"/>
      <c r="B922" s="355">
        <v>21</v>
      </c>
      <c r="C922" s="376">
        <f>'Dia31'!$X$26</f>
        <v>0</v>
      </c>
      <c r="D922" s="344">
        <f>'Dia31'!$C$26+'Dia31'!$D$26+'Dia31'!$E$26+'Dia31'!$F$26+'Dia31'!$G$26+'Dia31'!$H$26+'Dia31'!$I$26+'Dia31'!$J$26</f>
        <v>0</v>
      </c>
      <c r="E922" s="385"/>
    </row>
    <row r="923" spans="1:5" x14ac:dyDescent="0.25">
      <c r="A923" s="257"/>
      <c r="B923" s="356">
        <v>22</v>
      </c>
      <c r="C923" s="376">
        <f>'Dia31'!$X$27</f>
        <v>0</v>
      </c>
      <c r="D923" s="344">
        <f>'Dia31'!$C$27+'Dia31'!$D$27+'Dia31'!$E$27+'Dia31'!$F$27+'Dia31'!$G$27+'Dia31'!$H$27+'Dia31'!$I$27+'Dia31'!$J$27</f>
        <v>0</v>
      </c>
      <c r="E923" s="385"/>
    </row>
    <row r="924" spans="1:5" x14ac:dyDescent="0.25">
      <c r="A924" s="257"/>
      <c r="B924" s="355">
        <v>23</v>
      </c>
      <c r="C924" s="377">
        <f>'Dia31'!$X$28</f>
        <v>0</v>
      </c>
      <c r="D924" s="353">
        <f>'Dia31'!$C$28+'Dia31'!$D$28+'Dia31'!$E$28+'Dia31'!$F$28+'Dia31'!$G$28+'Dia31'!$H$28+'Dia31'!$I$28+'Dia31'!$J$28</f>
        <v>0</v>
      </c>
      <c r="E924" s="385"/>
    </row>
    <row r="925" spans="1:5" x14ac:dyDescent="0.25">
      <c r="A925" s="257"/>
      <c r="B925" s="356">
        <v>24</v>
      </c>
      <c r="C925" s="377">
        <f>'Dia31'!$X$29</f>
        <v>0</v>
      </c>
      <c r="D925" s="353">
        <f>'Dia31'!$C$29+'Dia31'!$D$29+'Dia31'!$E$29+'Dia31'!$F$29+'Dia31'!$G$29+'Dia31'!$H$29+'Dia31'!$I$29+'Dia31'!$J$29</f>
        <v>0</v>
      </c>
      <c r="E925" s="385"/>
    </row>
    <row r="926" spans="1:5" x14ac:dyDescent="0.25">
      <c r="A926" s="257"/>
      <c r="B926" s="355">
        <v>25</v>
      </c>
      <c r="C926" s="377">
        <f>'Dia31'!$X$30</f>
        <v>0</v>
      </c>
      <c r="D926" s="353">
        <f>'Dia31'!$C$30+'Dia31'!$D$30+'Dia31'!$E$30+'Dia31'!$F$30+'Dia31'!$G$30+'Dia31'!$H$30+'Dia31'!$I$30+'Dia31'!$J$30</f>
        <v>0</v>
      </c>
      <c r="E926" s="385"/>
    </row>
    <row r="927" spans="1:5" x14ac:dyDescent="0.25">
      <c r="A927" s="257"/>
      <c r="B927" s="356">
        <v>26</v>
      </c>
      <c r="C927" s="377">
        <f>'Dia31'!$X$31</f>
        <v>0</v>
      </c>
      <c r="D927" s="353">
        <f>'Dia31'!$C$31+'Dia31'!$D$31+'Dia31'!$E$31+'Dia31'!$F$31+'Dia31'!$G$31+'Dia31'!$H$31+'Dia31'!$I$31+'Dia31'!$J$31</f>
        <v>0</v>
      </c>
      <c r="E927" s="385"/>
    </row>
    <row r="928" spans="1:5" x14ac:dyDescent="0.25">
      <c r="A928" s="257"/>
      <c r="B928" s="355">
        <v>27</v>
      </c>
      <c r="C928" s="377">
        <f>'Dia31'!$X$32</f>
        <v>0</v>
      </c>
      <c r="D928" s="353">
        <f>'Dia31'!$C$32+'Dia31'!$D$32+'Dia31'!$E$32+'Dia31'!$F$32+'Dia31'!$G$32+'Dia31'!$H$32+'Dia31'!$I$32+'Dia31'!$J$32</f>
        <v>0</v>
      </c>
      <c r="E928" s="385"/>
    </row>
    <row r="929" spans="1:5" x14ac:dyDescent="0.25">
      <c r="A929" s="257"/>
      <c r="B929" s="356">
        <v>28</v>
      </c>
      <c r="C929" s="377">
        <f>'Dia31'!$X$33</f>
        <v>0</v>
      </c>
      <c r="D929" s="353">
        <f>'Dia31'!$C$33+'Dia31'!$D$33+'Dia31'!$E$33+'Dia31'!$F$33+'Dia31'!$G$33+'Dia31'!$H$33+'Dia31'!$I$33+'Dia31'!$J$33</f>
        <v>0</v>
      </c>
      <c r="E929" s="385"/>
    </row>
    <row r="930" spans="1:5" x14ac:dyDescent="0.25">
      <c r="A930" s="257"/>
      <c r="B930" s="355">
        <v>29</v>
      </c>
      <c r="C930" s="377">
        <f>'Dia31'!$X$34</f>
        <v>0</v>
      </c>
      <c r="D930" s="353">
        <f>'Dia31'!$C$34+'Dia31'!$D$34+'Dia31'!$E$34+'Dia31'!$F$34+'Dia31'!$G$34+'Dia31'!$H$34+'Dia31'!$I$34+'Dia31'!$J$34</f>
        <v>0</v>
      </c>
      <c r="E930" s="385"/>
    </row>
    <row r="931" spans="1:5" ht="15.75" thickBot="1" x14ac:dyDescent="0.3">
      <c r="A931" s="360"/>
      <c r="B931" s="362">
        <v>30</v>
      </c>
      <c r="C931" s="378">
        <f>'Dia31'!$X$35</f>
        <v>0</v>
      </c>
      <c r="D931" s="345">
        <f>'Dia31'!$C$35+'Dia31'!$D$35+'Dia31'!$E$35+'Dia31'!$F$35+'Dia31'!$G$35+'Dia31'!$H$35+'Dia31'!$I$35+'Dia31'!$J$35</f>
        <v>0</v>
      </c>
      <c r="E931" s="385"/>
    </row>
  </sheetData>
  <sheetProtection algorithmName="SHA-512" hashValue="OZyLGTlw1p4IIvvorpVugdpaqDGGG9Xt1VfM/qVmbn/aLTWfovIvPqTh7XUBUL3CwrDRPjgSmGLifQFyMamMxA==" saltValue="GQj2Pkru61G7zYyzFGT9sA==" spinCount="100000" sheet="1" objects="1" scenarios="1"/>
  <pageMargins left="0.7" right="0.7" top="0.75" bottom="0.75" header="0.3" footer="0.3"/>
  <pageSetup paperSize="9" scale="62" fitToHeight="0" orientation="landscape" horizontalDpi="300" verticalDpi="3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7EF3E-4273-4384-A6E5-D7A0FC591E48}">
  <sheetPr codeName="Hoja43">
    <pageSetUpPr fitToPage="1"/>
  </sheetPr>
  <dimension ref="A1:AA931"/>
  <sheetViews>
    <sheetView zoomScale="80" zoomScaleNormal="80" workbookViewId="0">
      <pane ySplit="4" topLeftCell="A5" activePane="bottomLeft" state="frozen"/>
      <selection pane="bottomLeft" activeCell="O2" sqref="O2"/>
    </sheetView>
  </sheetViews>
  <sheetFormatPr baseColWidth="10" defaultRowHeight="15" x14ac:dyDescent="0.25"/>
  <cols>
    <col min="1" max="1" width="7.85546875" style="1" customWidth="1"/>
    <col min="2" max="2" width="10.5703125" style="348" customWidth="1"/>
    <col min="3" max="3" width="12.42578125" style="348" customWidth="1"/>
    <col min="4" max="4" width="13.7109375" style="349" customWidth="1"/>
    <col min="5" max="5" width="2.5703125" style="349" customWidth="1"/>
    <col min="6" max="6" width="19.5703125" style="1" customWidth="1"/>
    <col min="7" max="7" width="6.28515625" style="1" customWidth="1"/>
    <col min="8" max="27" width="7.28515625" style="1" customWidth="1"/>
    <col min="28" max="16384" width="11.42578125" style="1"/>
  </cols>
  <sheetData>
    <row r="1" spans="1:27" s="11" customFormat="1" ht="63.75" customHeight="1" thickBot="1" x14ac:dyDescent="0.3">
      <c r="A1" s="363" t="s">
        <v>223</v>
      </c>
      <c r="B1" s="363" t="s">
        <v>224</v>
      </c>
      <c r="C1" s="456" t="s">
        <v>250</v>
      </c>
      <c r="D1" s="445" t="s">
        <v>229</v>
      </c>
      <c r="E1" s="386"/>
      <c r="F1" s="403"/>
      <c r="G1" s="404"/>
      <c r="H1" s="457" t="s">
        <v>230</v>
      </c>
      <c r="I1" s="457" t="s">
        <v>231</v>
      </c>
      <c r="J1" s="457" t="s">
        <v>232</v>
      </c>
      <c r="K1" s="458" t="s">
        <v>233</v>
      </c>
      <c r="L1" s="457" t="s">
        <v>234</v>
      </c>
      <c r="M1" s="458" t="s">
        <v>235</v>
      </c>
      <c r="N1" s="457" t="s">
        <v>236</v>
      </c>
      <c r="O1" s="458" t="s">
        <v>237</v>
      </c>
      <c r="P1" s="457" t="s">
        <v>238</v>
      </c>
      <c r="Q1" s="458" t="s">
        <v>239</v>
      </c>
      <c r="R1" s="457" t="s">
        <v>240</v>
      </c>
      <c r="S1" s="458" t="s">
        <v>241</v>
      </c>
      <c r="T1" s="457" t="s">
        <v>242</v>
      </c>
      <c r="U1" s="458" t="s">
        <v>243</v>
      </c>
      <c r="V1" s="457" t="s">
        <v>244</v>
      </c>
      <c r="W1" s="458" t="s">
        <v>245</v>
      </c>
      <c r="X1" s="457" t="s">
        <v>246</v>
      </c>
      <c r="Y1" s="458" t="s">
        <v>247</v>
      </c>
      <c r="Z1" s="457" t="s">
        <v>248</v>
      </c>
      <c r="AA1" s="458" t="s">
        <v>249</v>
      </c>
    </row>
    <row r="2" spans="1:27" s="275" customFormat="1" ht="59.25" customHeight="1" thickBot="1" x14ac:dyDescent="0.3">
      <c r="A2" s="361" t="str">
        <f>'Dia1'!$B$1</f>
        <v>Gener</v>
      </c>
      <c r="B2" s="357">
        <v>1</v>
      </c>
      <c r="C2" s="383">
        <f>'Dia1'!$Y$6</f>
        <v>0</v>
      </c>
      <c r="D2" s="341">
        <f>'Dia1'!$S$6+'Dia1'!$T$6+'Dia1'!$U$6+'Dia1'!$V$6</f>
        <v>0</v>
      </c>
      <c r="E2" s="385"/>
      <c r="F2" s="744" t="s">
        <v>251</v>
      </c>
      <c r="G2" s="745"/>
      <c r="H2" s="460" t="s">
        <v>230</v>
      </c>
      <c r="I2" s="460" t="s">
        <v>231</v>
      </c>
      <c r="J2" s="460" t="s">
        <v>232</v>
      </c>
      <c r="K2" s="460" t="s">
        <v>233</v>
      </c>
      <c r="L2" s="460" t="s">
        <v>234</v>
      </c>
      <c r="M2" s="460" t="s">
        <v>235</v>
      </c>
      <c r="N2" s="459" t="s">
        <v>236</v>
      </c>
      <c r="O2" s="460" t="s">
        <v>237</v>
      </c>
      <c r="P2" s="459" t="s">
        <v>238</v>
      </c>
      <c r="Q2" s="460" t="s">
        <v>239</v>
      </c>
      <c r="R2" s="459" t="s">
        <v>240</v>
      </c>
      <c r="S2" s="460" t="s">
        <v>241</v>
      </c>
      <c r="T2" s="459" t="s">
        <v>242</v>
      </c>
      <c r="U2" s="460" t="s">
        <v>243</v>
      </c>
      <c r="V2" s="459" t="s">
        <v>244</v>
      </c>
      <c r="W2" s="460" t="s">
        <v>245</v>
      </c>
      <c r="X2" s="459" t="s">
        <v>246</v>
      </c>
      <c r="Y2" s="460" t="s">
        <v>247</v>
      </c>
      <c r="Z2" s="459" t="s">
        <v>248</v>
      </c>
      <c r="AA2" s="460" t="s">
        <v>249</v>
      </c>
    </row>
    <row r="3" spans="1:27" x14ac:dyDescent="0.25">
      <c r="A3" s="359">
        <f>'Dia1'!$B$2</f>
        <v>1</v>
      </c>
      <c r="B3" s="356">
        <v>2</v>
      </c>
      <c r="C3" s="384">
        <f>'Dia1'!$Y$7</f>
        <v>0</v>
      </c>
      <c r="D3" s="344">
        <f>'Dia1'!$S$7+'Dia1'!$T$7+'Dia1'!$U$7+'Dia1'!$V$7</f>
        <v>0</v>
      </c>
      <c r="E3" s="385"/>
      <c r="F3" s="402" t="str">
        <f>MensualSumatori!A1</f>
        <v>Gener</v>
      </c>
      <c r="G3" s="389" t="s">
        <v>127</v>
      </c>
      <c r="H3" s="296">
        <f>SUMIFS(D2:D931,C2:C931,"Activitat 1")</f>
        <v>0</v>
      </c>
      <c r="I3" s="296">
        <f>SUMIFS(D2:D931,C2:C931,"Activitat 2")</f>
        <v>0</v>
      </c>
      <c r="J3" s="296">
        <f>SUMIFS($D$2:$D$931,$C$2:$C$931,"Activitat 3")</f>
        <v>0</v>
      </c>
      <c r="K3" s="296">
        <f>SUMIFS($D$2:$D$931,$C$2:$C$931,"Activitat 4")</f>
        <v>0</v>
      </c>
      <c r="L3" s="296">
        <f>SUMIFS($D$2:$D$931,$C$2:$C$931,"Activitat 5")</f>
        <v>0</v>
      </c>
      <c r="M3" s="296">
        <f>SUMIFS($D$2:$D$931,$C$2:$C$931,"Activitat 6")</f>
        <v>0</v>
      </c>
      <c r="N3" s="296">
        <f>SUMIFS($D$2:$D$931,$C$2:$C$931,"Activitat 7")</f>
        <v>0</v>
      </c>
      <c r="O3" s="350">
        <f>SUMIFS($D$2:$D$931,$C$2:$C$931,"Activitat 8")</f>
        <v>0</v>
      </c>
      <c r="P3" s="350">
        <f>SUMIFS($D$2:$D$931,$C$2:$C$931,"Activitat 9")</f>
        <v>0</v>
      </c>
      <c r="Q3" s="350">
        <f>SUMIFS($D$2:$D$931,$C$2:$C$931,"Activitat 10")</f>
        <v>0</v>
      </c>
      <c r="R3" s="350">
        <f>SUMIFS($D$2:$D$931,$C$2:$C$931,"Activitat 11")</f>
        <v>0</v>
      </c>
      <c r="S3" s="350">
        <f>SUMIFS($D$2:$D$931,$C$2:$C$931,"Activitat 12")</f>
        <v>0</v>
      </c>
      <c r="T3" s="350">
        <f>SUMIFS($D$2:$D$931,$C$2:$C$931,"Activitat 13")</f>
        <v>0</v>
      </c>
      <c r="U3" s="350">
        <f>SUMIFS($D$2:$D$931,$C$2:$C$931,"Activitat 14")</f>
        <v>0</v>
      </c>
      <c r="V3" s="350">
        <f>SUMIFS($D$2:$D$931,$C$2:$C$931,"Activitat 15")</f>
        <v>0</v>
      </c>
      <c r="W3" s="350">
        <f>SUMIFS($D$2:$D$931,$C$2:$C$931,"Activitat 16")</f>
        <v>0</v>
      </c>
      <c r="X3" s="350">
        <f>SUMIFS($D$2:$D$931,$C$2:$C$931,"Activitat 17")</f>
        <v>0</v>
      </c>
      <c r="Y3" s="350">
        <f>SUMIFS($D$2:$D$931,$C$2:$C$931,"Activitat 18")</f>
        <v>0</v>
      </c>
      <c r="Z3" s="350">
        <f>SUMIFS($D$2:$D$931,$C$2:$C$931,"Activitat 19")</f>
        <v>0</v>
      </c>
      <c r="AA3" s="350">
        <f>SUMIFS($D$2:$D$931,$C$2:$C$931,"Activitat 20")</f>
        <v>0</v>
      </c>
    </row>
    <row r="4" spans="1:27" ht="15.75" thickBot="1" x14ac:dyDescent="0.3">
      <c r="A4" s="257"/>
      <c r="B4" s="355">
        <v>3</v>
      </c>
      <c r="C4" s="384">
        <f>'Dia1'!$Y$8</f>
        <v>0</v>
      </c>
      <c r="D4" s="344">
        <f>'Dia1'!$S$8+'Dia1'!$T$8+'Dia1'!$U$8+'Dia1'!$V$8</f>
        <v>0</v>
      </c>
      <c r="E4" s="385"/>
      <c r="F4" s="387"/>
      <c r="G4" s="388" t="s">
        <v>107</v>
      </c>
      <c r="H4" s="311" t="e">
        <f t="shared" ref="H4:AA4" si="0">H3/($H$3+$I$3+$J$3+$K$3+$L$3+$M$3+$N$3+$O$3+$P$3+$Q$3+$R$3+$S$3+$T$3+$U$3+$V$3+$W$3+$X$3+$Y$3+$Z$3+$AA$3)</f>
        <v>#DIV/0!</v>
      </c>
      <c r="I4" s="311" t="e">
        <f t="shared" si="0"/>
        <v>#DIV/0!</v>
      </c>
      <c r="J4" s="311" t="e">
        <f t="shared" si="0"/>
        <v>#DIV/0!</v>
      </c>
      <c r="K4" s="311" t="e">
        <f t="shared" si="0"/>
        <v>#DIV/0!</v>
      </c>
      <c r="L4" s="311" t="e">
        <f t="shared" si="0"/>
        <v>#DIV/0!</v>
      </c>
      <c r="M4" s="311" t="e">
        <f t="shared" si="0"/>
        <v>#DIV/0!</v>
      </c>
      <c r="N4" s="311" t="e">
        <f t="shared" si="0"/>
        <v>#DIV/0!</v>
      </c>
      <c r="O4" s="311" t="e">
        <f t="shared" si="0"/>
        <v>#DIV/0!</v>
      </c>
      <c r="P4" s="311" t="e">
        <f t="shared" si="0"/>
        <v>#DIV/0!</v>
      </c>
      <c r="Q4" s="311" t="e">
        <f t="shared" si="0"/>
        <v>#DIV/0!</v>
      </c>
      <c r="R4" s="311" t="e">
        <f t="shared" si="0"/>
        <v>#DIV/0!</v>
      </c>
      <c r="S4" s="311" t="e">
        <f t="shared" si="0"/>
        <v>#DIV/0!</v>
      </c>
      <c r="T4" s="311" t="e">
        <f t="shared" si="0"/>
        <v>#DIV/0!</v>
      </c>
      <c r="U4" s="311" t="e">
        <f t="shared" si="0"/>
        <v>#DIV/0!</v>
      </c>
      <c r="V4" s="311" t="e">
        <f t="shared" si="0"/>
        <v>#DIV/0!</v>
      </c>
      <c r="W4" s="311" t="e">
        <f t="shared" si="0"/>
        <v>#DIV/0!</v>
      </c>
      <c r="X4" s="311" t="e">
        <f t="shared" si="0"/>
        <v>#DIV/0!</v>
      </c>
      <c r="Y4" s="311" t="e">
        <f t="shared" si="0"/>
        <v>#DIV/0!</v>
      </c>
      <c r="Z4" s="311" t="e">
        <f t="shared" si="0"/>
        <v>#DIV/0!</v>
      </c>
      <c r="AA4" s="311" t="e">
        <f t="shared" si="0"/>
        <v>#DIV/0!</v>
      </c>
    </row>
    <row r="5" spans="1:27" x14ac:dyDescent="0.25">
      <c r="A5" s="257"/>
      <c r="B5" s="356">
        <v>4</v>
      </c>
      <c r="C5" s="384">
        <f>'Dia1'!$Y$9</f>
        <v>0</v>
      </c>
      <c r="D5" s="344">
        <f>'Dia1'!$S$9+'Dia1'!$T$9+'Dia1'!$U$9+'Dia1'!$V$9</f>
        <v>0</v>
      </c>
      <c r="E5" s="385"/>
    </row>
    <row r="6" spans="1:27" x14ac:dyDescent="0.25">
      <c r="A6" s="257"/>
      <c r="B6" s="355">
        <v>5</v>
      </c>
      <c r="C6" s="384">
        <f>'Dia1'!$Y$10</f>
        <v>0</v>
      </c>
      <c r="D6" s="344">
        <f>'Dia1'!$S$10+'Dia1'!$T$10+'Dia1'!$U$10+'Dia1'!$V$10</f>
        <v>0</v>
      </c>
      <c r="E6" s="385"/>
    </row>
    <row r="7" spans="1:27" x14ac:dyDescent="0.25">
      <c r="A7" s="257"/>
      <c r="B7" s="356">
        <v>6</v>
      </c>
      <c r="C7" s="384">
        <f>'Dia1'!$Y$11</f>
        <v>0</v>
      </c>
      <c r="D7" s="344">
        <f>'Dia1'!$S$11+'Dia1'!$T$11+'Dia1'!$U$11+'Dia1'!$V$11</f>
        <v>0</v>
      </c>
      <c r="E7" s="385"/>
    </row>
    <row r="8" spans="1:27" x14ac:dyDescent="0.25">
      <c r="A8" s="257"/>
      <c r="B8" s="355">
        <v>7</v>
      </c>
      <c r="C8" s="384">
        <f>'Dia1'!$Y$12</f>
        <v>0</v>
      </c>
      <c r="D8" s="344">
        <f>'Dia1'!$S$12+'Dia1'!$T$12+'Dia1'!$U$12+'Dia1'!$V$12</f>
        <v>0</v>
      </c>
      <c r="E8" s="385"/>
    </row>
    <row r="9" spans="1:27" x14ac:dyDescent="0.25">
      <c r="A9" s="257"/>
      <c r="B9" s="356">
        <v>8</v>
      </c>
      <c r="C9" s="384">
        <f>'Dia1'!$Y$13</f>
        <v>0</v>
      </c>
      <c r="D9" s="344">
        <f>'Dia1'!$S$13+'Dia1'!$T$13+'Dia1'!$U$13+'Dia1'!$V$13</f>
        <v>0</v>
      </c>
      <c r="E9" s="385"/>
    </row>
    <row r="10" spans="1:27" x14ac:dyDescent="0.25">
      <c r="A10" s="257"/>
      <c r="B10" s="355">
        <v>9</v>
      </c>
      <c r="C10" s="384">
        <f>'Dia1'!$Y$14</f>
        <v>0</v>
      </c>
      <c r="D10" s="344">
        <f>'Dia1'!$S$14+'Dia1'!$T$14+'Dia1'!$U$14+'Dia1'!$V$14</f>
        <v>0</v>
      </c>
      <c r="E10" s="385"/>
    </row>
    <row r="11" spans="1:27" x14ac:dyDescent="0.25">
      <c r="A11" s="257"/>
      <c r="B11" s="356">
        <v>10</v>
      </c>
      <c r="C11" s="384">
        <f>'Dia1'!$Y$15</f>
        <v>0</v>
      </c>
      <c r="D11" s="344">
        <f>'Dia1'!$S$15+'Dia1'!$T$15+'Dia1'!$U$15+'Dia1'!$V$15</f>
        <v>0</v>
      </c>
      <c r="E11" s="385"/>
    </row>
    <row r="12" spans="1:27" x14ac:dyDescent="0.25">
      <c r="A12" s="257"/>
      <c r="B12" s="355">
        <v>11</v>
      </c>
      <c r="C12" s="384">
        <f>'Dia1'!$Y$16</f>
        <v>0</v>
      </c>
      <c r="D12" s="344">
        <f>'Dia1'!$S$16+'Dia1'!$T$16+'Dia1'!$U$16+'Dia1'!$V$16</f>
        <v>0</v>
      </c>
      <c r="E12" s="385"/>
    </row>
    <row r="13" spans="1:27" x14ac:dyDescent="0.25">
      <c r="A13" s="257"/>
      <c r="B13" s="356">
        <v>12</v>
      </c>
      <c r="C13" s="384">
        <f>'Dia1'!$Y$17</f>
        <v>0</v>
      </c>
      <c r="D13" s="344">
        <f>'Dia1'!$S$17+'Dia1'!$T$17+'Dia1'!$U$17+'Dia1'!$V$17</f>
        <v>0</v>
      </c>
      <c r="E13" s="385"/>
    </row>
    <row r="14" spans="1:27" x14ac:dyDescent="0.25">
      <c r="A14" s="257"/>
      <c r="B14" s="355">
        <v>13</v>
      </c>
      <c r="C14" s="384">
        <f>'Dia1'!$Y$18</f>
        <v>0</v>
      </c>
      <c r="D14" s="344">
        <f>'Dia1'!$S$18+'Dia1'!$T$18+'Dia1'!$U$18+'Dia1'!$V$18</f>
        <v>0</v>
      </c>
      <c r="E14" s="385"/>
    </row>
    <row r="15" spans="1:27" x14ac:dyDescent="0.25">
      <c r="A15" s="257"/>
      <c r="B15" s="356">
        <v>14</v>
      </c>
      <c r="C15" s="384">
        <f>'Dia1'!$Y$19</f>
        <v>0</v>
      </c>
      <c r="D15" s="344">
        <f>'Dia1'!$S$19+'Dia1'!$T$19+'Dia1'!$U$19+'Dia1'!$V$19</f>
        <v>0</v>
      </c>
      <c r="E15" s="385"/>
    </row>
    <row r="16" spans="1:27" x14ac:dyDescent="0.25">
      <c r="A16" s="257"/>
      <c r="B16" s="355">
        <v>15</v>
      </c>
      <c r="C16" s="384">
        <f>'Dia1'!$Y$20</f>
        <v>0</v>
      </c>
      <c r="D16" s="344">
        <f>'Dia1'!$S$20+'Dia1'!$T$20+'Dia1'!$U$20+'Dia1'!$V$20</f>
        <v>0</v>
      </c>
      <c r="E16" s="385"/>
    </row>
    <row r="17" spans="1:5" x14ac:dyDescent="0.25">
      <c r="A17" s="257"/>
      <c r="B17" s="356">
        <v>16</v>
      </c>
      <c r="C17" s="384">
        <f>'Dia1'!$Y$21</f>
        <v>0</v>
      </c>
      <c r="D17" s="344">
        <f>'Dia1'!$S$21+'Dia1'!$T$21+'Dia1'!$U$21+'Dia1'!$V$21</f>
        <v>0</v>
      </c>
      <c r="E17" s="385"/>
    </row>
    <row r="18" spans="1:5" x14ac:dyDescent="0.25">
      <c r="A18" s="257"/>
      <c r="B18" s="355">
        <v>17</v>
      </c>
      <c r="C18" s="384">
        <f>'Dia1'!$Y$22</f>
        <v>0</v>
      </c>
      <c r="D18" s="344">
        <f>'Dia1'!$S$22+'Dia1'!$T$22+'Dia1'!$U$22+'Dia1'!$V$22</f>
        <v>0</v>
      </c>
      <c r="E18" s="385"/>
    </row>
    <row r="19" spans="1:5" x14ac:dyDescent="0.25">
      <c r="A19" s="257"/>
      <c r="B19" s="356">
        <v>18</v>
      </c>
      <c r="C19" s="384">
        <f>'Dia1'!$Y$23</f>
        <v>0</v>
      </c>
      <c r="D19" s="344">
        <f>'Dia1'!$S$23+'Dia1'!$T$23+'Dia1'!$U$23+'Dia1'!$V$23</f>
        <v>0</v>
      </c>
      <c r="E19" s="385"/>
    </row>
    <row r="20" spans="1:5" x14ac:dyDescent="0.25">
      <c r="A20" s="257"/>
      <c r="B20" s="355">
        <v>19</v>
      </c>
      <c r="C20" s="384">
        <f>'Dia1'!$Y$24</f>
        <v>0</v>
      </c>
      <c r="D20" s="344">
        <f>'Dia1'!$S$24+'Dia1'!$T$24+'Dia1'!$U$24+'Dia1'!$V$24</f>
        <v>0</v>
      </c>
      <c r="E20" s="385"/>
    </row>
    <row r="21" spans="1:5" x14ac:dyDescent="0.25">
      <c r="A21" s="257"/>
      <c r="B21" s="356">
        <v>20</v>
      </c>
      <c r="C21" s="384">
        <f>'Dia1'!$Y$25</f>
        <v>0</v>
      </c>
      <c r="D21" s="344">
        <f>'Dia1'!$S$25+'Dia1'!$T$25+'Dia1'!$U$25+'Dia1'!$V$25</f>
        <v>0</v>
      </c>
      <c r="E21" s="385"/>
    </row>
    <row r="22" spans="1:5" x14ac:dyDescent="0.25">
      <c r="A22" s="257"/>
      <c r="B22" s="355">
        <v>21</v>
      </c>
      <c r="C22" s="384">
        <f>'Dia1'!$Y$26</f>
        <v>0</v>
      </c>
      <c r="D22" s="344">
        <f>'Dia1'!$S$26+'Dia1'!$T$26+'Dia1'!$U$26+'Dia1'!$V$26</f>
        <v>0</v>
      </c>
      <c r="E22" s="385"/>
    </row>
    <row r="23" spans="1:5" x14ac:dyDescent="0.25">
      <c r="A23" s="257"/>
      <c r="B23" s="356">
        <v>22</v>
      </c>
      <c r="C23" s="384">
        <f>'Dia1'!$Y$27</f>
        <v>0</v>
      </c>
      <c r="D23" s="344">
        <f>'Dia1'!$S$27+'Dia1'!$T$27+'Dia1'!$U$27+'Dia1'!$V$27</f>
        <v>0</v>
      </c>
      <c r="E23" s="385"/>
    </row>
    <row r="24" spans="1:5" x14ac:dyDescent="0.25">
      <c r="A24" s="257"/>
      <c r="B24" s="355">
        <v>23</v>
      </c>
      <c r="C24" s="377">
        <f>'Dia1'!$Y$28</f>
        <v>0</v>
      </c>
      <c r="D24" s="344">
        <f>'Dia1'!$S$28+'Dia1'!$T$28+'Dia1'!$U$28+'Dia1'!$V$28</f>
        <v>0</v>
      </c>
      <c r="E24" s="385"/>
    </row>
    <row r="25" spans="1:5" x14ac:dyDescent="0.25">
      <c r="A25" s="257"/>
      <c r="B25" s="356">
        <v>24</v>
      </c>
      <c r="C25" s="377">
        <f>'Dia1'!$Y$29</f>
        <v>0</v>
      </c>
      <c r="D25" s="344">
        <f>'Dia1'!$S$29+'Dia1'!$T$29+'Dia1'!$U$29+'Dia1'!$V$29</f>
        <v>0</v>
      </c>
      <c r="E25" s="385"/>
    </row>
    <row r="26" spans="1:5" x14ac:dyDescent="0.25">
      <c r="A26" s="257"/>
      <c r="B26" s="355">
        <v>25</v>
      </c>
      <c r="C26" s="377">
        <f>'Dia1'!$Y$30</f>
        <v>0</v>
      </c>
      <c r="D26" s="344">
        <f>'Dia1'!$S$30+'Dia1'!$T$30+'Dia1'!$U$30+'Dia1'!$V$30</f>
        <v>0</v>
      </c>
      <c r="E26" s="385"/>
    </row>
    <row r="27" spans="1:5" x14ac:dyDescent="0.25">
      <c r="A27" s="257"/>
      <c r="B27" s="356">
        <v>26</v>
      </c>
      <c r="C27" s="377">
        <f>'Dia1'!$Y$31</f>
        <v>0</v>
      </c>
      <c r="D27" s="344">
        <f>'Dia1'!$S$31+'Dia1'!$T$31+'Dia1'!$U$31+'Dia1'!$V$31</f>
        <v>0</v>
      </c>
      <c r="E27" s="385"/>
    </row>
    <row r="28" spans="1:5" x14ac:dyDescent="0.25">
      <c r="A28" s="257"/>
      <c r="B28" s="355">
        <v>27</v>
      </c>
      <c r="C28" s="377">
        <f>'Dia1'!$Y$32</f>
        <v>0</v>
      </c>
      <c r="D28" s="344">
        <f>'Dia1'!$S$32+'Dia1'!$T$32+'Dia1'!$U$32+'Dia1'!$V$32</f>
        <v>0</v>
      </c>
      <c r="E28" s="385"/>
    </row>
    <row r="29" spans="1:5" x14ac:dyDescent="0.25">
      <c r="A29" s="257"/>
      <c r="B29" s="356">
        <v>28</v>
      </c>
      <c r="C29" s="377">
        <f>'Dia1'!$Y$33</f>
        <v>0</v>
      </c>
      <c r="D29" s="344">
        <f>'Dia1'!$S$33+'Dia1'!$T$33+'Dia1'!$U$33+'Dia1'!$V$33</f>
        <v>0</v>
      </c>
      <c r="E29" s="385"/>
    </row>
    <row r="30" spans="1:5" x14ac:dyDescent="0.25">
      <c r="A30" s="257"/>
      <c r="B30" s="355">
        <v>29</v>
      </c>
      <c r="C30" s="377">
        <f>'Dia1'!$Y$34</f>
        <v>0</v>
      </c>
      <c r="D30" s="344">
        <f>'Dia1'!$S$34+'Dia1'!$T$34+'Dia1'!$U$34+'Dia1'!$V$34</f>
        <v>0</v>
      </c>
      <c r="E30" s="385"/>
    </row>
    <row r="31" spans="1:5" ht="15.75" thickBot="1" x14ac:dyDescent="0.3">
      <c r="A31" s="360"/>
      <c r="B31" s="362">
        <v>30</v>
      </c>
      <c r="C31" s="378">
        <f>'Dia1'!$Y$35</f>
        <v>0</v>
      </c>
      <c r="D31" s="345">
        <f>'Dia1'!$S$35+'Dia1'!$T$35+'Dia1'!$U$35+'Dia1'!$V$35</f>
        <v>0</v>
      </c>
      <c r="E31" s="385"/>
    </row>
    <row r="32" spans="1:5" x14ac:dyDescent="0.25">
      <c r="A32" s="339" t="str">
        <f>'Dia2'!$B$1</f>
        <v>Gener</v>
      </c>
      <c r="B32" s="357">
        <v>1</v>
      </c>
      <c r="C32" s="340">
        <f>'Dia2'!$Y$6</f>
        <v>0</v>
      </c>
      <c r="D32" s="341">
        <f>'Dia2'!$S$6+'Dia2'!$T$6+'Dia2'!$U$6+'Dia2'!$V$6</f>
        <v>0</v>
      </c>
      <c r="E32" s="385"/>
    </row>
    <row r="33" spans="1:7" x14ac:dyDescent="0.25">
      <c r="A33" s="342">
        <f>'Dia2'!$B$2</f>
        <v>2</v>
      </c>
      <c r="B33" s="356">
        <v>2</v>
      </c>
      <c r="C33" s="343">
        <f>'Dia2'!$Y$7</f>
        <v>0</v>
      </c>
      <c r="D33" s="344">
        <f>'Dia2'!$S$7+'Dia2'!$T$7+'Dia2'!$U$7+'Dia2'!$V$7</f>
        <v>0</v>
      </c>
      <c r="E33" s="385"/>
      <c r="G33" s="455"/>
    </row>
    <row r="34" spans="1:7" x14ac:dyDescent="0.25">
      <c r="A34" s="257"/>
      <c r="B34" s="355">
        <v>3</v>
      </c>
      <c r="C34" s="343">
        <f>'Dia2'!$Y$8</f>
        <v>0</v>
      </c>
      <c r="D34" s="344">
        <f>'Dia2'!$S$8+'Dia2'!$T$8+'Dia2'!$U$8+'Dia2'!$V$8</f>
        <v>0</v>
      </c>
      <c r="E34" s="385"/>
      <c r="G34" s="455"/>
    </row>
    <row r="35" spans="1:7" x14ac:dyDescent="0.25">
      <c r="A35" s="257"/>
      <c r="B35" s="356">
        <v>4</v>
      </c>
      <c r="C35" s="343">
        <f>'Dia2'!$Y$9</f>
        <v>0</v>
      </c>
      <c r="D35" s="344">
        <f>'Dia2'!$S$9+'Dia2'!$T$9+'Dia2'!$U$9+'Dia2'!$V$9</f>
        <v>0</v>
      </c>
      <c r="E35" s="385"/>
      <c r="G35" s="455"/>
    </row>
    <row r="36" spans="1:7" x14ac:dyDescent="0.25">
      <c r="A36" s="257"/>
      <c r="B36" s="355">
        <v>5</v>
      </c>
      <c r="C36" s="343">
        <f>'Dia2'!$Y$10</f>
        <v>0</v>
      </c>
      <c r="D36" s="344">
        <f>'Dia2'!$S$10+'Dia2'!$T$10+'Dia2'!$U$10+'Dia2'!$V$10</f>
        <v>0</v>
      </c>
      <c r="E36" s="385"/>
      <c r="G36" s="455"/>
    </row>
    <row r="37" spans="1:7" x14ac:dyDescent="0.25">
      <c r="A37" s="257"/>
      <c r="B37" s="356">
        <v>6</v>
      </c>
      <c r="C37" s="343">
        <f>'Dia2'!$Y$11</f>
        <v>0</v>
      </c>
      <c r="D37" s="344">
        <f>'Dia2'!$S$11+'Dia2'!$T$11+'Dia2'!$U$11+'Dia2'!$V$11</f>
        <v>0</v>
      </c>
      <c r="E37" s="385"/>
      <c r="G37" s="455"/>
    </row>
    <row r="38" spans="1:7" x14ac:dyDescent="0.25">
      <c r="A38" s="257"/>
      <c r="B38" s="355">
        <v>7</v>
      </c>
      <c r="C38" s="343">
        <f>'Dia2'!$Y$12</f>
        <v>0</v>
      </c>
      <c r="D38" s="344">
        <f>'Dia2'!$S$12+'Dia2'!$T$12+'Dia2'!$U$12+'Dia2'!$V$12</f>
        <v>0</v>
      </c>
      <c r="E38" s="385"/>
      <c r="G38" s="455"/>
    </row>
    <row r="39" spans="1:7" x14ac:dyDescent="0.25">
      <c r="A39" s="257"/>
      <c r="B39" s="356">
        <v>8</v>
      </c>
      <c r="C39" s="343">
        <f>'Dia2'!$Y$13</f>
        <v>0</v>
      </c>
      <c r="D39" s="344">
        <f>'Dia2'!$S$13+'Dia2'!$T$13+'Dia2'!$U$13+'Dia2'!$V$13</f>
        <v>0</v>
      </c>
      <c r="E39" s="385"/>
      <c r="G39" s="455"/>
    </row>
    <row r="40" spans="1:7" x14ac:dyDescent="0.25">
      <c r="A40" s="257"/>
      <c r="B40" s="355">
        <v>9</v>
      </c>
      <c r="C40" s="343">
        <f>'Dia2'!$Y$14</f>
        <v>0</v>
      </c>
      <c r="D40" s="344">
        <f>'Dia2'!$S$14+'Dia2'!$T$14+'Dia2'!$U$14+'Dia2'!$V$14</f>
        <v>0</v>
      </c>
      <c r="E40" s="385"/>
      <c r="G40" s="455"/>
    </row>
    <row r="41" spans="1:7" x14ac:dyDescent="0.25">
      <c r="A41" s="257"/>
      <c r="B41" s="356">
        <v>10</v>
      </c>
      <c r="C41" s="343">
        <f>'Dia2'!$Y$15</f>
        <v>0</v>
      </c>
      <c r="D41" s="344">
        <f>'Dia2'!$S$15+'Dia2'!$T$15+'Dia2'!$U$15+'Dia2'!$V$15</f>
        <v>0</v>
      </c>
      <c r="E41" s="385"/>
      <c r="G41" s="455"/>
    </row>
    <row r="42" spans="1:7" x14ac:dyDescent="0.25">
      <c r="A42" s="257"/>
      <c r="B42" s="355">
        <v>11</v>
      </c>
      <c r="C42" s="343">
        <f>'Dia2'!$Y$16</f>
        <v>0</v>
      </c>
      <c r="D42" s="344">
        <f>'Dia2'!$S$16+'Dia2'!$T$16+'Dia2'!$U$16+'Dia2'!$V$16</f>
        <v>0</v>
      </c>
      <c r="E42" s="385"/>
      <c r="G42" s="455"/>
    </row>
    <row r="43" spans="1:7" x14ac:dyDescent="0.25">
      <c r="A43" s="257"/>
      <c r="B43" s="356">
        <v>12</v>
      </c>
      <c r="C43" s="343">
        <f>'Dia2'!$Y$17</f>
        <v>0</v>
      </c>
      <c r="D43" s="344">
        <f>'Dia2'!$S$17+'Dia2'!$T$17+'Dia2'!$U$17+'Dia2'!$V$17</f>
        <v>0</v>
      </c>
      <c r="E43" s="385"/>
      <c r="G43" s="455"/>
    </row>
    <row r="44" spans="1:7" x14ac:dyDescent="0.25">
      <c r="A44" s="257"/>
      <c r="B44" s="355">
        <v>13</v>
      </c>
      <c r="C44" s="343">
        <f>'Dia2'!$Y$18</f>
        <v>0</v>
      </c>
      <c r="D44" s="344">
        <f>'Dia2'!$S$18+'Dia2'!$T$18+'Dia2'!$U$18+'Dia2'!$V$18</f>
        <v>0</v>
      </c>
      <c r="E44" s="385"/>
      <c r="G44" s="455"/>
    </row>
    <row r="45" spans="1:7" x14ac:dyDescent="0.25">
      <c r="A45" s="257"/>
      <c r="B45" s="356">
        <v>14</v>
      </c>
      <c r="C45" s="343">
        <f>'Dia2'!$Y$19</f>
        <v>0</v>
      </c>
      <c r="D45" s="344">
        <f>'Dia2'!$S$19+'Dia2'!$T$19+'Dia2'!$U$19+'Dia2'!$V$19</f>
        <v>0</v>
      </c>
      <c r="E45" s="385"/>
      <c r="G45" s="455"/>
    </row>
    <row r="46" spans="1:7" x14ac:dyDescent="0.25">
      <c r="A46" s="257"/>
      <c r="B46" s="355">
        <v>15</v>
      </c>
      <c r="C46" s="343">
        <f>'Dia2'!$Y$20</f>
        <v>0</v>
      </c>
      <c r="D46" s="344">
        <f>'Dia2'!$S$20+'Dia2'!$T$20+'Dia2'!$U$20+'Dia2'!$V$20</f>
        <v>0</v>
      </c>
      <c r="E46" s="385"/>
      <c r="G46" s="455"/>
    </row>
    <row r="47" spans="1:7" x14ac:dyDescent="0.25">
      <c r="A47" s="257"/>
      <c r="B47" s="356">
        <v>16</v>
      </c>
      <c r="C47" s="343">
        <f>'Dia2'!$Y$21</f>
        <v>0</v>
      </c>
      <c r="D47" s="344">
        <f>'Dia2'!$S$21+'Dia2'!$T$21+'Dia2'!$U$21+'Dia2'!$V$21</f>
        <v>0</v>
      </c>
      <c r="E47" s="385"/>
      <c r="G47" s="455"/>
    </row>
    <row r="48" spans="1:7" x14ac:dyDescent="0.25">
      <c r="A48" s="257"/>
      <c r="B48" s="355">
        <v>17</v>
      </c>
      <c r="C48" s="343">
        <f>'Dia2'!$Y$22</f>
        <v>0</v>
      </c>
      <c r="D48" s="344">
        <f>'Dia2'!$S$22+'Dia2'!$T$22+'Dia2'!$U$22+'Dia2'!$V$22</f>
        <v>0</v>
      </c>
      <c r="E48" s="385"/>
      <c r="G48" s="455"/>
    </row>
    <row r="49" spans="1:7" x14ac:dyDescent="0.25">
      <c r="A49" s="257"/>
      <c r="B49" s="356">
        <v>18</v>
      </c>
      <c r="C49" s="343">
        <f>'Dia2'!$Y$23</f>
        <v>0</v>
      </c>
      <c r="D49" s="344">
        <f>'Dia2'!$S$23+'Dia2'!$T$23+'Dia2'!$U$23+'Dia2'!$V$23</f>
        <v>0</v>
      </c>
      <c r="E49" s="385"/>
      <c r="G49" s="455"/>
    </row>
    <row r="50" spans="1:7" x14ac:dyDescent="0.25">
      <c r="A50" s="257"/>
      <c r="B50" s="355">
        <v>19</v>
      </c>
      <c r="C50" s="343">
        <f>'Dia2'!$Y$24</f>
        <v>0</v>
      </c>
      <c r="D50" s="344">
        <f>'Dia2'!$S$24+'Dia2'!$T$24+'Dia2'!$U$24+'Dia2'!$V$24</f>
        <v>0</v>
      </c>
      <c r="E50" s="385"/>
      <c r="G50" s="455"/>
    </row>
    <row r="51" spans="1:7" x14ac:dyDescent="0.25">
      <c r="A51" s="257"/>
      <c r="B51" s="356">
        <v>20</v>
      </c>
      <c r="C51" s="343">
        <f>'Dia2'!$Y$25</f>
        <v>0</v>
      </c>
      <c r="D51" s="344">
        <f>'Dia2'!$S$25+'Dia2'!$T$25+'Dia2'!$U$25+'Dia2'!$V$25</f>
        <v>0</v>
      </c>
      <c r="E51" s="385"/>
      <c r="G51" s="455"/>
    </row>
    <row r="52" spans="1:7" x14ac:dyDescent="0.25">
      <c r="A52" s="257"/>
      <c r="B52" s="355">
        <v>21</v>
      </c>
      <c r="C52" s="343">
        <f>'Dia2'!$Y$26</f>
        <v>0</v>
      </c>
      <c r="D52" s="344">
        <f>'Dia2'!$S$26+'Dia2'!$T$26+'Dia2'!$U$26+'Dia2'!$V$26</f>
        <v>0</v>
      </c>
      <c r="E52" s="385"/>
      <c r="G52" s="455"/>
    </row>
    <row r="53" spans="1:7" x14ac:dyDescent="0.25">
      <c r="A53" s="257"/>
      <c r="B53" s="356">
        <v>22</v>
      </c>
      <c r="C53" s="343">
        <f>'Dia2'!$Y$27</f>
        <v>0</v>
      </c>
      <c r="D53" s="344">
        <f>'Dia2'!$S$27+'Dia2'!$T$27+'Dia2'!$U$27+'Dia2'!$V$27</f>
        <v>0</v>
      </c>
      <c r="E53" s="385"/>
      <c r="G53" s="455"/>
    </row>
    <row r="54" spans="1:7" x14ac:dyDescent="0.25">
      <c r="A54" s="257"/>
      <c r="B54" s="355">
        <v>23</v>
      </c>
      <c r="C54" s="377">
        <f>'Dia2'!$Y$28</f>
        <v>0</v>
      </c>
      <c r="D54" s="344">
        <f>'Dia2'!$S$28+'Dia2'!$T$28+'Dia2'!$U$28+'Dia2'!$V$28</f>
        <v>0</v>
      </c>
      <c r="E54" s="385"/>
      <c r="G54" s="455"/>
    </row>
    <row r="55" spans="1:7" x14ac:dyDescent="0.25">
      <c r="A55" s="257"/>
      <c r="B55" s="356">
        <v>24</v>
      </c>
      <c r="C55" s="377">
        <f>'Dia2'!$Y$29</f>
        <v>0</v>
      </c>
      <c r="D55" s="344">
        <f>'Dia2'!$S$29+'Dia2'!$T$29+'Dia2'!$U$29+'Dia2'!$V$29</f>
        <v>0</v>
      </c>
      <c r="E55" s="385"/>
      <c r="G55" s="455"/>
    </row>
    <row r="56" spans="1:7" x14ac:dyDescent="0.25">
      <c r="A56" s="257"/>
      <c r="B56" s="355">
        <v>25</v>
      </c>
      <c r="C56" s="377">
        <f>'Dia2'!$Y$30</f>
        <v>0</v>
      </c>
      <c r="D56" s="344">
        <f>'Dia2'!$S$30+'Dia2'!$T$30+'Dia2'!$U$30+'Dia2'!$V$30</f>
        <v>0</v>
      </c>
      <c r="E56" s="385"/>
      <c r="G56" s="455"/>
    </row>
    <row r="57" spans="1:7" x14ac:dyDescent="0.25">
      <c r="A57" s="257"/>
      <c r="B57" s="356">
        <v>26</v>
      </c>
      <c r="C57" s="377">
        <f>'Dia2'!$Y$31</f>
        <v>0</v>
      </c>
      <c r="D57" s="344">
        <f>'Dia2'!$S$31+'Dia2'!$T$31+'Dia2'!$U$31+'Dia2'!$V$31</f>
        <v>0</v>
      </c>
      <c r="E57" s="385"/>
      <c r="G57" s="455"/>
    </row>
    <row r="58" spans="1:7" x14ac:dyDescent="0.25">
      <c r="A58" s="257"/>
      <c r="B58" s="355">
        <v>27</v>
      </c>
      <c r="C58" s="377">
        <f>'Dia2'!$Y$32</f>
        <v>0</v>
      </c>
      <c r="D58" s="344">
        <f>'Dia2'!$S$32+'Dia2'!$T$32+'Dia2'!$U$32+'Dia2'!$V$32</f>
        <v>0</v>
      </c>
      <c r="E58" s="385"/>
      <c r="G58" s="455"/>
    </row>
    <row r="59" spans="1:7" x14ac:dyDescent="0.25">
      <c r="A59" s="257"/>
      <c r="B59" s="356">
        <v>28</v>
      </c>
      <c r="C59" s="377">
        <f>'Dia2'!$Y$33</f>
        <v>0</v>
      </c>
      <c r="D59" s="344">
        <f>'Dia2'!$S$33+'Dia2'!$T$33+'Dia2'!$U$33+'Dia2'!$V$33</f>
        <v>0</v>
      </c>
      <c r="E59" s="385"/>
      <c r="G59" s="455"/>
    </row>
    <row r="60" spans="1:7" x14ac:dyDescent="0.25">
      <c r="A60" s="257"/>
      <c r="B60" s="355">
        <v>29</v>
      </c>
      <c r="C60" s="377">
        <f>'Dia2'!$Y$34</f>
        <v>0</v>
      </c>
      <c r="D60" s="344">
        <f>'Dia2'!$S$34+'Dia2'!$T$34+'Dia2'!$U$34+'Dia2'!$V$34</f>
        <v>0</v>
      </c>
      <c r="E60" s="385"/>
      <c r="G60" s="455"/>
    </row>
    <row r="61" spans="1:7" ht="15.75" thickBot="1" x14ac:dyDescent="0.3">
      <c r="A61" s="360"/>
      <c r="B61" s="362">
        <v>30</v>
      </c>
      <c r="C61" s="378">
        <f>'Dia2'!$Y$35</f>
        <v>0</v>
      </c>
      <c r="D61" s="345">
        <f>'Dia2'!$S$35+'Dia2'!$T$35+'Dia2'!$U$35+'Dia2'!$V$35</f>
        <v>0</v>
      </c>
      <c r="E61" s="385"/>
      <c r="G61" s="455"/>
    </row>
    <row r="62" spans="1:7" x14ac:dyDescent="0.25">
      <c r="A62" s="339" t="str">
        <f>'Dia3'!$B$1</f>
        <v>Gener</v>
      </c>
      <c r="B62" s="357">
        <v>1</v>
      </c>
      <c r="C62" s="346">
        <f>'Dia3'!$Y$6</f>
        <v>0</v>
      </c>
      <c r="D62" s="341">
        <f>'Dia3'!$S$6+'Dia3'!$T$6+'Dia3'!$U$6+'Dia3'!$V$6</f>
        <v>0</v>
      </c>
      <c r="E62" s="385"/>
      <c r="G62" s="455"/>
    </row>
    <row r="63" spans="1:7" x14ac:dyDescent="0.25">
      <c r="A63" s="342">
        <f>'Dia3'!$B$2</f>
        <v>3</v>
      </c>
      <c r="B63" s="356">
        <v>2</v>
      </c>
      <c r="C63" s="347">
        <f>'Dia3'!$Y$7</f>
        <v>0</v>
      </c>
      <c r="D63" s="344">
        <f>'Dia3'!$S$7+'Dia3'!$T$7+'Dia3'!$U$7+'Dia3'!$V$7</f>
        <v>0</v>
      </c>
      <c r="E63" s="385"/>
    </row>
    <row r="64" spans="1:7" x14ac:dyDescent="0.25">
      <c r="A64" s="257"/>
      <c r="B64" s="355">
        <v>3</v>
      </c>
      <c r="C64" s="347">
        <f>'Dia3'!$Y$8</f>
        <v>0</v>
      </c>
      <c r="D64" s="344">
        <f>'Dia3'!$S$8+'Dia3'!$T$8+'Dia3'!$U$8+'Dia3'!$V$8</f>
        <v>0</v>
      </c>
      <c r="E64" s="385"/>
    </row>
    <row r="65" spans="1:5" x14ac:dyDescent="0.25">
      <c r="A65" s="257"/>
      <c r="B65" s="356">
        <v>4</v>
      </c>
      <c r="C65" s="347">
        <f>'Dia3'!$Y$9</f>
        <v>0</v>
      </c>
      <c r="D65" s="344">
        <f>'Dia3'!$S$9+'Dia3'!$T$9+'Dia3'!$U$9+'Dia3'!$V$9</f>
        <v>0</v>
      </c>
      <c r="E65" s="385"/>
    </row>
    <row r="66" spans="1:5" x14ac:dyDescent="0.25">
      <c r="A66" s="257"/>
      <c r="B66" s="355">
        <v>5</v>
      </c>
      <c r="C66" s="347">
        <f>'Dia3'!$Y$10</f>
        <v>0</v>
      </c>
      <c r="D66" s="344">
        <f>'Dia3'!$S$10+'Dia3'!$T$10+'Dia3'!$U$10+'Dia3'!$V$10</f>
        <v>0</v>
      </c>
      <c r="E66" s="385"/>
    </row>
    <row r="67" spans="1:5" x14ac:dyDescent="0.25">
      <c r="A67" s="257"/>
      <c r="B67" s="356">
        <v>6</v>
      </c>
      <c r="C67" s="347">
        <f>'Dia3'!$Y$11</f>
        <v>0</v>
      </c>
      <c r="D67" s="344">
        <f>'Dia3'!$S$11+'Dia3'!$T$11+'Dia3'!$U$11+'Dia3'!$V$11</f>
        <v>0</v>
      </c>
      <c r="E67" s="385"/>
    </row>
    <row r="68" spans="1:5" x14ac:dyDescent="0.25">
      <c r="A68" s="257"/>
      <c r="B68" s="355">
        <v>7</v>
      </c>
      <c r="C68" s="347">
        <f>'Dia3'!$Y$12</f>
        <v>0</v>
      </c>
      <c r="D68" s="344">
        <f>'Dia3'!$S$12+'Dia3'!$T$12+'Dia3'!$U$12+'Dia3'!$V$12</f>
        <v>0</v>
      </c>
      <c r="E68" s="385"/>
    </row>
    <row r="69" spans="1:5" x14ac:dyDescent="0.25">
      <c r="A69" s="257"/>
      <c r="B69" s="356">
        <v>8</v>
      </c>
      <c r="C69" s="347">
        <f>'Dia3'!$Y$13</f>
        <v>0</v>
      </c>
      <c r="D69" s="344">
        <f>'Dia3'!$S$13+'Dia3'!$T$13+'Dia3'!$U$13+'Dia3'!$V$13</f>
        <v>0</v>
      </c>
      <c r="E69" s="385"/>
    </row>
    <row r="70" spans="1:5" x14ac:dyDescent="0.25">
      <c r="A70" s="257"/>
      <c r="B70" s="355">
        <v>9</v>
      </c>
      <c r="C70" s="347">
        <f>'Dia3'!$Y$14</f>
        <v>0</v>
      </c>
      <c r="D70" s="344">
        <f>'Dia3'!$S$14+'Dia3'!$T$14+'Dia3'!$U$14+'Dia3'!$V$14</f>
        <v>0</v>
      </c>
      <c r="E70" s="385"/>
    </row>
    <row r="71" spans="1:5" x14ac:dyDescent="0.25">
      <c r="A71" s="257"/>
      <c r="B71" s="356">
        <v>10</v>
      </c>
      <c r="C71" s="347">
        <f>'Dia3'!$Y$15</f>
        <v>0</v>
      </c>
      <c r="D71" s="344">
        <f>'Dia3'!$S$15+'Dia3'!$T$15+'Dia3'!$U$15+'Dia3'!$V$15</f>
        <v>0</v>
      </c>
      <c r="E71" s="385"/>
    </row>
    <row r="72" spans="1:5" x14ac:dyDescent="0.25">
      <c r="A72" s="257"/>
      <c r="B72" s="355">
        <v>11</v>
      </c>
      <c r="C72" s="347">
        <f>'Dia3'!$Y$16</f>
        <v>0</v>
      </c>
      <c r="D72" s="344">
        <f>'Dia3'!$S$16+'Dia3'!$T$16+'Dia3'!$U$16+'Dia3'!$V$16</f>
        <v>0</v>
      </c>
      <c r="E72" s="385"/>
    </row>
    <row r="73" spans="1:5" x14ac:dyDescent="0.25">
      <c r="A73" s="257"/>
      <c r="B73" s="356">
        <v>12</v>
      </c>
      <c r="C73" s="347">
        <f>'Dia3'!$Y$17</f>
        <v>0</v>
      </c>
      <c r="D73" s="344">
        <f>'Dia3'!$S$17+'Dia3'!$T$17+'Dia3'!$U$17+'Dia3'!$V$17</f>
        <v>0</v>
      </c>
      <c r="E73" s="385"/>
    </row>
    <row r="74" spans="1:5" x14ac:dyDescent="0.25">
      <c r="A74" s="257"/>
      <c r="B74" s="355">
        <v>13</v>
      </c>
      <c r="C74" s="347">
        <f>'Dia3'!$Y$18</f>
        <v>0</v>
      </c>
      <c r="D74" s="344">
        <f>'Dia3'!$S$18+'Dia3'!$T$18+'Dia3'!$U$18+'Dia3'!$V$18</f>
        <v>0</v>
      </c>
      <c r="E74" s="385"/>
    </row>
    <row r="75" spans="1:5" x14ac:dyDescent="0.25">
      <c r="A75" s="257"/>
      <c r="B75" s="356">
        <v>14</v>
      </c>
      <c r="C75" s="347">
        <f>'Dia3'!$Y$19</f>
        <v>0</v>
      </c>
      <c r="D75" s="344">
        <f>'Dia3'!$S$19+'Dia3'!$T$19+'Dia3'!$U$19+'Dia3'!$V$19</f>
        <v>0</v>
      </c>
      <c r="E75" s="385"/>
    </row>
    <row r="76" spans="1:5" x14ac:dyDescent="0.25">
      <c r="A76" s="257"/>
      <c r="B76" s="355">
        <v>15</v>
      </c>
      <c r="C76" s="347">
        <f>'Dia3'!$Y$20</f>
        <v>0</v>
      </c>
      <c r="D76" s="344">
        <f>'Dia3'!$S$20+'Dia3'!$T$20+'Dia3'!$U$20+'Dia3'!$V$20</f>
        <v>0</v>
      </c>
      <c r="E76" s="385"/>
    </row>
    <row r="77" spans="1:5" x14ac:dyDescent="0.25">
      <c r="A77" s="257"/>
      <c r="B77" s="356">
        <v>16</v>
      </c>
      <c r="C77" s="347">
        <f>'Dia3'!$Y$21</f>
        <v>0</v>
      </c>
      <c r="D77" s="344">
        <f>'Dia3'!$S$21+'Dia3'!$T$21+'Dia3'!$U$21+'Dia3'!$V$21</f>
        <v>0</v>
      </c>
      <c r="E77" s="385"/>
    </row>
    <row r="78" spans="1:5" x14ac:dyDescent="0.25">
      <c r="A78" s="257"/>
      <c r="B78" s="355">
        <v>17</v>
      </c>
      <c r="C78" s="347">
        <f>'Dia3'!$Y$22</f>
        <v>0</v>
      </c>
      <c r="D78" s="344">
        <f>'Dia3'!$S$22+'Dia3'!$T$22+'Dia3'!$U$22+'Dia3'!$V$22</f>
        <v>0</v>
      </c>
      <c r="E78" s="385"/>
    </row>
    <row r="79" spans="1:5" x14ac:dyDescent="0.25">
      <c r="A79" s="257"/>
      <c r="B79" s="356">
        <v>18</v>
      </c>
      <c r="C79" s="347">
        <f>'Dia3'!$Y$23</f>
        <v>0</v>
      </c>
      <c r="D79" s="344">
        <f>'Dia3'!$S$23+'Dia3'!$T$23+'Dia3'!$U$23+'Dia3'!$V$23</f>
        <v>0</v>
      </c>
      <c r="E79" s="385"/>
    </row>
    <row r="80" spans="1:5" x14ac:dyDescent="0.25">
      <c r="A80" s="257"/>
      <c r="B80" s="355">
        <v>19</v>
      </c>
      <c r="C80" s="347">
        <f>'Dia3'!$Y$24</f>
        <v>0</v>
      </c>
      <c r="D80" s="344">
        <f>'Dia3'!$S$24+'Dia3'!$T$24+'Dia3'!$U$24+'Dia3'!$V$24</f>
        <v>0</v>
      </c>
      <c r="E80" s="385"/>
    </row>
    <row r="81" spans="1:5" x14ac:dyDescent="0.25">
      <c r="A81" s="257"/>
      <c r="B81" s="356">
        <v>20</v>
      </c>
      <c r="C81" s="347">
        <f>'Dia3'!$Y$25</f>
        <v>0</v>
      </c>
      <c r="D81" s="344">
        <f>'Dia3'!$S$25+'Dia3'!$T$25+'Dia3'!$U$25+'Dia3'!$V$25</f>
        <v>0</v>
      </c>
      <c r="E81" s="385"/>
    </row>
    <row r="82" spans="1:5" x14ac:dyDescent="0.25">
      <c r="A82" s="257"/>
      <c r="B82" s="355">
        <v>21</v>
      </c>
      <c r="C82" s="347">
        <f>'Dia3'!$Y$26</f>
        <v>0</v>
      </c>
      <c r="D82" s="344">
        <f>'Dia3'!$S$26+'Dia3'!$T$26+'Dia3'!$U$26+'Dia3'!$V$26</f>
        <v>0</v>
      </c>
      <c r="E82" s="385"/>
    </row>
    <row r="83" spans="1:5" x14ac:dyDescent="0.25">
      <c r="A83" s="257"/>
      <c r="B83" s="356">
        <v>22</v>
      </c>
      <c r="C83" s="347">
        <f>'Dia3'!$Y$27</f>
        <v>0</v>
      </c>
      <c r="D83" s="344">
        <f>'Dia3'!$S$27+'Dia3'!$T$27+'Dia3'!$U$27+'Dia3'!$V$27</f>
        <v>0</v>
      </c>
      <c r="E83" s="385"/>
    </row>
    <row r="84" spans="1:5" x14ac:dyDescent="0.25">
      <c r="A84" s="257"/>
      <c r="B84" s="355">
        <v>23</v>
      </c>
      <c r="C84" s="377">
        <f>'Dia3'!$Y$28</f>
        <v>0</v>
      </c>
      <c r="D84" s="344">
        <f>'Dia3'!$S$28+'Dia3'!$T$28+'Dia3'!$U$28+'Dia3'!$V$28</f>
        <v>0</v>
      </c>
      <c r="E84" s="385"/>
    </row>
    <row r="85" spans="1:5" x14ac:dyDescent="0.25">
      <c r="A85" s="257"/>
      <c r="B85" s="356">
        <v>24</v>
      </c>
      <c r="C85" s="377">
        <f>'Dia3'!$Y$29</f>
        <v>0</v>
      </c>
      <c r="D85" s="344">
        <f>'Dia3'!$S$29+'Dia3'!$T$29+'Dia3'!$U$29+'Dia3'!$V$29</f>
        <v>0</v>
      </c>
      <c r="E85" s="385"/>
    </row>
    <row r="86" spans="1:5" x14ac:dyDescent="0.25">
      <c r="A86" s="257"/>
      <c r="B86" s="355">
        <v>25</v>
      </c>
      <c r="C86" s="377">
        <f>'Dia3'!$Y$30</f>
        <v>0</v>
      </c>
      <c r="D86" s="344">
        <f>'Dia3'!$S$30+'Dia3'!$T$30+'Dia3'!$U$30+'Dia3'!$V$30</f>
        <v>0</v>
      </c>
      <c r="E86" s="385"/>
    </row>
    <row r="87" spans="1:5" x14ac:dyDescent="0.25">
      <c r="A87" s="257"/>
      <c r="B87" s="356">
        <v>26</v>
      </c>
      <c r="C87" s="377">
        <f>'Dia3'!$Y$31</f>
        <v>0</v>
      </c>
      <c r="D87" s="344">
        <f>'Dia3'!$S$31+'Dia3'!$T$31+'Dia3'!$U$31+'Dia3'!$V$31</f>
        <v>0</v>
      </c>
      <c r="E87" s="385"/>
    </row>
    <row r="88" spans="1:5" x14ac:dyDescent="0.25">
      <c r="A88" s="257"/>
      <c r="B88" s="355">
        <v>27</v>
      </c>
      <c r="C88" s="377">
        <f>'Dia3'!$Y$32</f>
        <v>0</v>
      </c>
      <c r="D88" s="344">
        <f>'Dia3'!$S$32+'Dia3'!$T$32+'Dia3'!$U$32+'Dia3'!$V$32</f>
        <v>0</v>
      </c>
      <c r="E88" s="385"/>
    </row>
    <row r="89" spans="1:5" x14ac:dyDescent="0.25">
      <c r="A89" s="257"/>
      <c r="B89" s="356">
        <v>28</v>
      </c>
      <c r="C89" s="377">
        <f>'Dia3'!$Y$33</f>
        <v>0</v>
      </c>
      <c r="D89" s="344">
        <f>'Dia3'!$S$33+'Dia3'!$T$33+'Dia3'!$U$33+'Dia3'!$V$33</f>
        <v>0</v>
      </c>
      <c r="E89" s="385"/>
    </row>
    <row r="90" spans="1:5" x14ac:dyDescent="0.25">
      <c r="A90" s="257"/>
      <c r="B90" s="355">
        <v>29</v>
      </c>
      <c r="C90" s="377">
        <f>'Dia3'!$Y$34</f>
        <v>0</v>
      </c>
      <c r="D90" s="344">
        <f>'Dia3'!$S$34+'Dia3'!$T$34+'Dia3'!$U$34+'Dia3'!$V$34</f>
        <v>0</v>
      </c>
      <c r="E90" s="385"/>
    </row>
    <row r="91" spans="1:5" ht="15.75" thickBot="1" x14ac:dyDescent="0.3">
      <c r="A91" s="360"/>
      <c r="B91" s="362">
        <v>30</v>
      </c>
      <c r="C91" s="378">
        <f>'Dia3'!$Y$35</f>
        <v>0</v>
      </c>
      <c r="D91" s="345">
        <f>'Dia3'!$S$35+'Dia3'!$T$35+'Dia3'!$U$35+'Dia3'!$V$35</f>
        <v>0</v>
      </c>
      <c r="E91" s="385"/>
    </row>
    <row r="92" spans="1:5" x14ac:dyDescent="0.25">
      <c r="A92" s="339" t="str">
        <f>'Dia4'!$B$1</f>
        <v>Gener</v>
      </c>
      <c r="B92" s="357">
        <v>1</v>
      </c>
      <c r="C92" s="346">
        <f>'Dia4'!$Y$6</f>
        <v>0</v>
      </c>
      <c r="D92" s="341">
        <f>'Dia4'!$S$6+'Dia4'!$T$6+'Dia4'!$U$6+'Dia4'!$V$6</f>
        <v>0</v>
      </c>
      <c r="E92" s="385"/>
    </row>
    <row r="93" spans="1:5" x14ac:dyDescent="0.25">
      <c r="A93" s="342">
        <f>'Dia4'!$B$2</f>
        <v>4</v>
      </c>
      <c r="B93" s="356">
        <v>2</v>
      </c>
      <c r="C93" s="347">
        <f>'Dia4'!$Y$7</f>
        <v>0</v>
      </c>
      <c r="D93" s="344">
        <f>'Dia4'!$S$7+'Dia4'!$T$7+'Dia4'!$U$7+'Dia4'!$V$7</f>
        <v>0</v>
      </c>
      <c r="E93" s="385"/>
    </row>
    <row r="94" spans="1:5" x14ac:dyDescent="0.25">
      <c r="A94" s="257"/>
      <c r="B94" s="355">
        <v>3</v>
      </c>
      <c r="C94" s="347">
        <f>'Dia4'!$Y$8</f>
        <v>0</v>
      </c>
      <c r="D94" s="344">
        <f>'Dia4'!$S$8+'Dia4'!$T$8+'Dia4'!$U$8+'Dia4'!$V$8</f>
        <v>0</v>
      </c>
      <c r="E94" s="385"/>
    </row>
    <row r="95" spans="1:5" x14ac:dyDescent="0.25">
      <c r="A95" s="257"/>
      <c r="B95" s="356">
        <v>4</v>
      </c>
      <c r="C95" s="347">
        <f>'Dia4'!$Y$9</f>
        <v>0</v>
      </c>
      <c r="D95" s="344">
        <f>'Dia4'!$S$9+'Dia4'!$T$9+'Dia4'!$U$9+'Dia4'!$V$9</f>
        <v>0</v>
      </c>
      <c r="E95" s="385"/>
    </row>
    <row r="96" spans="1:5" x14ac:dyDescent="0.25">
      <c r="A96" s="257"/>
      <c r="B96" s="355">
        <v>5</v>
      </c>
      <c r="C96" s="347">
        <f>'Dia4'!$Y$10</f>
        <v>0</v>
      </c>
      <c r="D96" s="344">
        <f>'Dia4'!$S$10+'Dia4'!$T$10+'Dia4'!$U$10+'Dia4'!$V$10</f>
        <v>0</v>
      </c>
      <c r="E96" s="385"/>
    </row>
    <row r="97" spans="1:5" x14ac:dyDescent="0.25">
      <c r="A97" s="257"/>
      <c r="B97" s="356">
        <v>6</v>
      </c>
      <c r="C97" s="347">
        <f>'Dia4'!$Y$11</f>
        <v>0</v>
      </c>
      <c r="D97" s="344">
        <f>'Dia4'!$S$11+'Dia4'!$T$11+'Dia4'!$U$11+'Dia4'!$V$11</f>
        <v>0</v>
      </c>
      <c r="E97" s="385"/>
    </row>
    <row r="98" spans="1:5" x14ac:dyDescent="0.25">
      <c r="A98" s="257"/>
      <c r="B98" s="355">
        <v>7</v>
      </c>
      <c r="C98" s="347">
        <f>'Dia4'!$Y$12</f>
        <v>0</v>
      </c>
      <c r="D98" s="344">
        <f>'Dia4'!$S$12+'Dia4'!$T$12+'Dia4'!$U$12+'Dia4'!$V$12</f>
        <v>0</v>
      </c>
      <c r="E98" s="385"/>
    </row>
    <row r="99" spans="1:5" x14ac:dyDescent="0.25">
      <c r="A99" s="257"/>
      <c r="B99" s="356">
        <v>8</v>
      </c>
      <c r="C99" s="347">
        <f>'Dia4'!$Y$13</f>
        <v>0</v>
      </c>
      <c r="D99" s="344">
        <f>'Dia4'!$S$13+'Dia4'!$T$13+'Dia4'!$U$13+'Dia4'!$V$13</f>
        <v>0</v>
      </c>
      <c r="E99" s="385"/>
    </row>
    <row r="100" spans="1:5" x14ac:dyDescent="0.25">
      <c r="A100" s="257"/>
      <c r="B100" s="355">
        <v>9</v>
      </c>
      <c r="C100" s="347">
        <f>'Dia4'!$Y$14</f>
        <v>0</v>
      </c>
      <c r="D100" s="344">
        <f>'Dia4'!$S$14+'Dia4'!$T$14+'Dia4'!$U$14+'Dia4'!$V$14</f>
        <v>0</v>
      </c>
      <c r="E100" s="385"/>
    </row>
    <row r="101" spans="1:5" x14ac:dyDescent="0.25">
      <c r="A101" s="257"/>
      <c r="B101" s="356">
        <v>10</v>
      </c>
      <c r="C101" s="347">
        <f>'Dia4'!$Y$15</f>
        <v>0</v>
      </c>
      <c r="D101" s="344">
        <f>'Dia4'!$S$15+'Dia4'!$T$15+'Dia4'!$U$15+'Dia4'!$V$15</f>
        <v>0</v>
      </c>
      <c r="E101" s="385"/>
    </row>
    <row r="102" spans="1:5" x14ac:dyDescent="0.25">
      <c r="A102" s="257"/>
      <c r="B102" s="355">
        <v>11</v>
      </c>
      <c r="C102" s="347">
        <f>'Dia4'!$Y$16</f>
        <v>0</v>
      </c>
      <c r="D102" s="344">
        <f>'Dia4'!$S$16+'Dia4'!$T$16+'Dia4'!$U$16+'Dia4'!$V$16</f>
        <v>0</v>
      </c>
      <c r="E102" s="385"/>
    </row>
    <row r="103" spans="1:5" x14ac:dyDescent="0.25">
      <c r="A103" s="257"/>
      <c r="B103" s="356">
        <v>12</v>
      </c>
      <c r="C103" s="347">
        <f>'Dia4'!$Y$17</f>
        <v>0</v>
      </c>
      <c r="D103" s="344">
        <f>'Dia4'!$S$17+'Dia4'!$T$17+'Dia4'!$U$17+'Dia4'!$V$17</f>
        <v>0</v>
      </c>
      <c r="E103" s="385"/>
    </row>
    <row r="104" spans="1:5" x14ac:dyDescent="0.25">
      <c r="A104" s="257"/>
      <c r="B104" s="355">
        <v>13</v>
      </c>
      <c r="C104" s="347">
        <f>'Dia4'!$Y$18</f>
        <v>0</v>
      </c>
      <c r="D104" s="344">
        <f>'Dia4'!$S$18+'Dia4'!$T$18+'Dia4'!$U$18+'Dia4'!$V$18</f>
        <v>0</v>
      </c>
      <c r="E104" s="385"/>
    </row>
    <row r="105" spans="1:5" x14ac:dyDescent="0.25">
      <c r="A105" s="257"/>
      <c r="B105" s="356">
        <v>14</v>
      </c>
      <c r="C105" s="347">
        <f>'Dia4'!$Y$19</f>
        <v>0</v>
      </c>
      <c r="D105" s="344">
        <f>'Dia4'!$S$19+'Dia4'!$T$19+'Dia4'!$U$19+'Dia4'!$V$19</f>
        <v>0</v>
      </c>
      <c r="E105" s="385"/>
    </row>
    <row r="106" spans="1:5" x14ac:dyDescent="0.25">
      <c r="A106" s="257"/>
      <c r="B106" s="355">
        <v>15</v>
      </c>
      <c r="C106" s="347">
        <f>'Dia4'!$Y$20</f>
        <v>0</v>
      </c>
      <c r="D106" s="344">
        <f>'Dia4'!$S$20+'Dia4'!$T$20+'Dia4'!$U$20+'Dia4'!$V$20</f>
        <v>0</v>
      </c>
      <c r="E106" s="385"/>
    </row>
    <row r="107" spans="1:5" x14ac:dyDescent="0.25">
      <c r="A107" s="257"/>
      <c r="B107" s="356">
        <v>16</v>
      </c>
      <c r="C107" s="347">
        <f>'Dia4'!$Y$21</f>
        <v>0</v>
      </c>
      <c r="D107" s="344">
        <f>'Dia4'!$S$21+'Dia4'!$T$21+'Dia4'!$U$21+'Dia4'!$V$21</f>
        <v>0</v>
      </c>
      <c r="E107" s="385"/>
    </row>
    <row r="108" spans="1:5" x14ac:dyDescent="0.25">
      <c r="A108" s="257"/>
      <c r="B108" s="355">
        <v>17</v>
      </c>
      <c r="C108" s="347">
        <f>'Dia4'!$Y$22</f>
        <v>0</v>
      </c>
      <c r="D108" s="344">
        <f>'Dia4'!$S$22+'Dia4'!$T$22+'Dia4'!$U$22+'Dia4'!$V$22</f>
        <v>0</v>
      </c>
      <c r="E108" s="385"/>
    </row>
    <row r="109" spans="1:5" x14ac:dyDescent="0.25">
      <c r="A109" s="257"/>
      <c r="B109" s="356">
        <v>18</v>
      </c>
      <c r="C109" s="347">
        <f>'Dia4'!$Y$23</f>
        <v>0</v>
      </c>
      <c r="D109" s="344">
        <f>'Dia4'!$S$23+'Dia4'!$T$23+'Dia4'!$U$23+'Dia4'!$V$23</f>
        <v>0</v>
      </c>
      <c r="E109" s="385"/>
    </row>
    <row r="110" spans="1:5" x14ac:dyDescent="0.25">
      <c r="A110" s="257"/>
      <c r="B110" s="355">
        <v>19</v>
      </c>
      <c r="C110" s="347">
        <f>'Dia4'!$Y$24</f>
        <v>0</v>
      </c>
      <c r="D110" s="344">
        <f>'Dia4'!$S$24+'Dia4'!$T$24+'Dia4'!$U$24+'Dia4'!$V$24</f>
        <v>0</v>
      </c>
      <c r="E110" s="385"/>
    </row>
    <row r="111" spans="1:5" x14ac:dyDescent="0.25">
      <c r="A111" s="257"/>
      <c r="B111" s="356">
        <v>20</v>
      </c>
      <c r="C111" s="347">
        <f>'Dia4'!$Y$25</f>
        <v>0</v>
      </c>
      <c r="D111" s="344">
        <f>'Dia4'!$S$25+'Dia4'!$T$25+'Dia4'!$U$25+'Dia4'!$V$25</f>
        <v>0</v>
      </c>
      <c r="E111" s="385"/>
    </row>
    <row r="112" spans="1:5" x14ac:dyDescent="0.25">
      <c r="A112" s="257"/>
      <c r="B112" s="355">
        <v>21</v>
      </c>
      <c r="C112" s="347">
        <f>'Dia4'!$Y$26</f>
        <v>0</v>
      </c>
      <c r="D112" s="344">
        <f>'Dia4'!$S$26+'Dia4'!$T$26+'Dia4'!$U$26+'Dia4'!$V$26</f>
        <v>0</v>
      </c>
      <c r="E112" s="385"/>
    </row>
    <row r="113" spans="1:5" x14ac:dyDescent="0.25">
      <c r="A113" s="257"/>
      <c r="B113" s="356">
        <v>22</v>
      </c>
      <c r="C113" s="347">
        <f>'Dia4'!$Y$27</f>
        <v>0</v>
      </c>
      <c r="D113" s="344">
        <f>'Dia4'!$S$27+'Dia4'!$T$27+'Dia4'!$U$27+'Dia4'!$V$27</f>
        <v>0</v>
      </c>
      <c r="E113" s="385"/>
    </row>
    <row r="114" spans="1:5" x14ac:dyDescent="0.25">
      <c r="A114" s="257"/>
      <c r="B114" s="355">
        <v>23</v>
      </c>
      <c r="C114" s="377">
        <f>'Dia4'!$Y$28</f>
        <v>0</v>
      </c>
      <c r="D114" s="344">
        <f>'Dia4'!$S$28+'Dia4'!$T$28+'Dia4'!$U$28+'Dia4'!$V$28</f>
        <v>0</v>
      </c>
      <c r="E114" s="385"/>
    </row>
    <row r="115" spans="1:5" x14ac:dyDescent="0.25">
      <c r="A115" s="257"/>
      <c r="B115" s="356">
        <v>24</v>
      </c>
      <c r="C115" s="377">
        <f>'Dia4'!$Y$29</f>
        <v>0</v>
      </c>
      <c r="D115" s="344">
        <f>'Dia4'!$S$29+'Dia4'!$T$29+'Dia4'!$U$29+'Dia4'!$V$29</f>
        <v>0</v>
      </c>
      <c r="E115" s="385"/>
    </row>
    <row r="116" spans="1:5" x14ac:dyDescent="0.25">
      <c r="A116" s="257"/>
      <c r="B116" s="355">
        <v>25</v>
      </c>
      <c r="C116" s="377">
        <f>'Dia4'!$Y$30</f>
        <v>0</v>
      </c>
      <c r="D116" s="344">
        <f>'Dia4'!$S$30+'Dia4'!$T$30+'Dia4'!$U$30+'Dia4'!$V$30</f>
        <v>0</v>
      </c>
      <c r="E116" s="385"/>
    </row>
    <row r="117" spans="1:5" x14ac:dyDescent="0.25">
      <c r="A117" s="257"/>
      <c r="B117" s="356">
        <v>26</v>
      </c>
      <c r="C117" s="377">
        <f>'Dia4'!$Y$31</f>
        <v>0</v>
      </c>
      <c r="D117" s="344">
        <f>'Dia4'!$S$31+'Dia4'!$T$31+'Dia4'!$U$31+'Dia4'!$V$31</f>
        <v>0</v>
      </c>
      <c r="E117" s="385"/>
    </row>
    <row r="118" spans="1:5" x14ac:dyDescent="0.25">
      <c r="A118" s="257"/>
      <c r="B118" s="355">
        <v>27</v>
      </c>
      <c r="C118" s="377">
        <f>'Dia4'!$Y$32</f>
        <v>0</v>
      </c>
      <c r="D118" s="344">
        <f>'Dia4'!$S$32+'Dia4'!$T$32+'Dia4'!$U$32+'Dia4'!$V$32</f>
        <v>0</v>
      </c>
      <c r="E118" s="385"/>
    </row>
    <row r="119" spans="1:5" x14ac:dyDescent="0.25">
      <c r="A119" s="257"/>
      <c r="B119" s="356">
        <v>28</v>
      </c>
      <c r="C119" s="377">
        <f>'Dia4'!$Y$33</f>
        <v>0</v>
      </c>
      <c r="D119" s="344">
        <f>'Dia4'!$S$33+'Dia4'!$T$33+'Dia4'!$U$33+'Dia4'!$V$33</f>
        <v>0</v>
      </c>
      <c r="E119" s="385"/>
    </row>
    <row r="120" spans="1:5" x14ac:dyDescent="0.25">
      <c r="A120" s="257"/>
      <c r="B120" s="355">
        <v>29</v>
      </c>
      <c r="C120" s="377">
        <f>'Dia4'!$Y$34</f>
        <v>0</v>
      </c>
      <c r="D120" s="344">
        <f>'Dia4'!$S$34+'Dia4'!$T$34+'Dia4'!$U$34+'Dia4'!$V$34</f>
        <v>0</v>
      </c>
      <c r="E120" s="385"/>
    </row>
    <row r="121" spans="1:5" ht="15.75" thickBot="1" x14ac:dyDescent="0.3">
      <c r="A121" s="360"/>
      <c r="B121" s="362">
        <v>30</v>
      </c>
      <c r="C121" s="378">
        <f>'Dia4'!$Y$35</f>
        <v>0</v>
      </c>
      <c r="D121" s="345">
        <f>'Dia4'!$S$35+'Dia4'!$T$35+'Dia4'!$U$35+'Dia4'!$V$35</f>
        <v>0</v>
      </c>
      <c r="E121" s="385"/>
    </row>
    <row r="122" spans="1:5" x14ac:dyDescent="0.25">
      <c r="A122" s="339" t="str">
        <f>'Dia5'!$B$1</f>
        <v>Gener</v>
      </c>
      <c r="B122" s="357">
        <v>1</v>
      </c>
      <c r="C122" s="346">
        <f>'Dia5'!$Y$6</f>
        <v>0</v>
      </c>
      <c r="D122" s="341">
        <f>'Dia5'!$S$6+'Dia5'!$T$6+'Dia5'!$U$6+'Dia5'!$V$6</f>
        <v>0</v>
      </c>
      <c r="E122" s="385"/>
    </row>
    <row r="123" spans="1:5" x14ac:dyDescent="0.25">
      <c r="A123" s="342">
        <f>'Dia5'!$B$2</f>
        <v>5</v>
      </c>
      <c r="B123" s="356">
        <v>2</v>
      </c>
      <c r="C123" s="347">
        <f>'Dia5'!$Y$7</f>
        <v>0</v>
      </c>
      <c r="D123" s="344">
        <f>'Dia5'!$S$7+'Dia5'!$T$7+'Dia5'!$U$7+'Dia5'!$V$7</f>
        <v>0</v>
      </c>
      <c r="E123" s="385"/>
    </row>
    <row r="124" spans="1:5" x14ac:dyDescent="0.25">
      <c r="A124" s="257"/>
      <c r="B124" s="355">
        <v>3</v>
      </c>
      <c r="C124" s="347">
        <f>'Dia5'!$Y$8</f>
        <v>0</v>
      </c>
      <c r="D124" s="344">
        <f>'Dia5'!$S$8+'Dia5'!$T$8+'Dia5'!$U$8+'Dia5'!$V$8</f>
        <v>0</v>
      </c>
      <c r="E124" s="385"/>
    </row>
    <row r="125" spans="1:5" x14ac:dyDescent="0.25">
      <c r="A125" s="257"/>
      <c r="B125" s="356">
        <v>4</v>
      </c>
      <c r="C125" s="347">
        <f>'Dia5'!$Y$9</f>
        <v>0</v>
      </c>
      <c r="D125" s="344">
        <f>'Dia5'!$S$9+'Dia5'!$T$9+'Dia5'!$U$9+'Dia5'!$V$9</f>
        <v>0</v>
      </c>
      <c r="E125" s="385"/>
    </row>
    <row r="126" spans="1:5" x14ac:dyDescent="0.25">
      <c r="A126" s="257"/>
      <c r="B126" s="355">
        <v>5</v>
      </c>
      <c r="C126" s="347">
        <f>'Dia5'!$Y$10</f>
        <v>0</v>
      </c>
      <c r="D126" s="344">
        <f>'Dia5'!$S$10+'Dia5'!$T$10+'Dia5'!$U$10+'Dia5'!$V$10</f>
        <v>0</v>
      </c>
      <c r="E126" s="385"/>
    </row>
    <row r="127" spans="1:5" x14ac:dyDescent="0.25">
      <c r="A127" s="257"/>
      <c r="B127" s="356">
        <v>6</v>
      </c>
      <c r="C127" s="347">
        <f>'Dia5'!$Y$11</f>
        <v>0</v>
      </c>
      <c r="D127" s="344">
        <f>'Dia5'!$S$11+'Dia5'!$T$11+'Dia5'!$U$11+'Dia5'!$V$11</f>
        <v>0</v>
      </c>
      <c r="E127" s="385"/>
    </row>
    <row r="128" spans="1:5" x14ac:dyDescent="0.25">
      <c r="A128" s="257"/>
      <c r="B128" s="355">
        <v>7</v>
      </c>
      <c r="C128" s="347">
        <f>'Dia5'!$Y$12</f>
        <v>0</v>
      </c>
      <c r="D128" s="344">
        <f>'Dia5'!$S$12+'Dia5'!$T$12+'Dia5'!$U$12+'Dia5'!$V$12</f>
        <v>0</v>
      </c>
      <c r="E128" s="385"/>
    </row>
    <row r="129" spans="1:5" x14ac:dyDescent="0.25">
      <c r="A129" s="257"/>
      <c r="B129" s="356">
        <v>8</v>
      </c>
      <c r="C129" s="347">
        <f>'Dia5'!$Y$13</f>
        <v>0</v>
      </c>
      <c r="D129" s="344">
        <f>'Dia5'!$S$13+'Dia5'!$T$13+'Dia5'!$U$13+'Dia5'!$V$13</f>
        <v>0</v>
      </c>
      <c r="E129" s="385"/>
    </row>
    <row r="130" spans="1:5" x14ac:dyDescent="0.25">
      <c r="A130" s="257"/>
      <c r="B130" s="355">
        <v>9</v>
      </c>
      <c r="C130" s="347">
        <f>'Dia5'!$Y$14</f>
        <v>0</v>
      </c>
      <c r="D130" s="344">
        <f>'Dia5'!$S$14+'Dia5'!$T$14+'Dia5'!$U$14+'Dia5'!$V$14</f>
        <v>0</v>
      </c>
      <c r="E130" s="385"/>
    </row>
    <row r="131" spans="1:5" x14ac:dyDescent="0.25">
      <c r="A131" s="257"/>
      <c r="B131" s="356">
        <v>10</v>
      </c>
      <c r="C131" s="347">
        <f>'Dia5'!$Y$15</f>
        <v>0</v>
      </c>
      <c r="D131" s="344">
        <f>'Dia5'!$S$15+'Dia5'!$T$15+'Dia5'!$U$15+'Dia5'!$V$15</f>
        <v>0</v>
      </c>
      <c r="E131" s="385"/>
    </row>
    <row r="132" spans="1:5" x14ac:dyDescent="0.25">
      <c r="A132" s="257"/>
      <c r="B132" s="355">
        <v>11</v>
      </c>
      <c r="C132" s="347">
        <f>'Dia5'!$Y$16</f>
        <v>0</v>
      </c>
      <c r="D132" s="344">
        <f>'Dia5'!$S$16+'Dia5'!$T$16+'Dia5'!$U$16+'Dia5'!$V$16</f>
        <v>0</v>
      </c>
      <c r="E132" s="385"/>
    </row>
    <row r="133" spans="1:5" x14ac:dyDescent="0.25">
      <c r="A133" s="257"/>
      <c r="B133" s="356">
        <v>12</v>
      </c>
      <c r="C133" s="347">
        <f>'Dia5'!$Y$17</f>
        <v>0</v>
      </c>
      <c r="D133" s="344">
        <f>'Dia5'!$S$17+'Dia5'!$T$17+'Dia5'!$U$17+'Dia5'!$V$17</f>
        <v>0</v>
      </c>
      <c r="E133" s="385"/>
    </row>
    <row r="134" spans="1:5" x14ac:dyDescent="0.25">
      <c r="A134" s="257"/>
      <c r="B134" s="355">
        <v>13</v>
      </c>
      <c r="C134" s="347">
        <f>'Dia5'!$Y$18</f>
        <v>0</v>
      </c>
      <c r="D134" s="344">
        <f>'Dia5'!$S$18+'Dia5'!$T$18+'Dia5'!$U$18+'Dia5'!$V$18</f>
        <v>0</v>
      </c>
      <c r="E134" s="385"/>
    </row>
    <row r="135" spans="1:5" x14ac:dyDescent="0.25">
      <c r="A135" s="257"/>
      <c r="B135" s="356">
        <v>14</v>
      </c>
      <c r="C135" s="347">
        <f>'Dia5'!$Y$19</f>
        <v>0</v>
      </c>
      <c r="D135" s="344">
        <f>'Dia5'!$S$19+'Dia5'!$T$19+'Dia5'!$U$19+'Dia5'!$V$19</f>
        <v>0</v>
      </c>
      <c r="E135" s="385"/>
    </row>
    <row r="136" spans="1:5" x14ac:dyDescent="0.25">
      <c r="A136" s="257"/>
      <c r="B136" s="355">
        <v>15</v>
      </c>
      <c r="C136" s="347">
        <f>'Dia5'!$Y$20</f>
        <v>0</v>
      </c>
      <c r="D136" s="344">
        <f>'Dia5'!$S$20+'Dia5'!$T$20+'Dia5'!$U$20+'Dia5'!$V$20</f>
        <v>0</v>
      </c>
      <c r="E136" s="385"/>
    </row>
    <row r="137" spans="1:5" x14ac:dyDescent="0.25">
      <c r="A137" s="257"/>
      <c r="B137" s="356">
        <v>16</v>
      </c>
      <c r="C137" s="347">
        <f>'Dia5'!$Y$21</f>
        <v>0</v>
      </c>
      <c r="D137" s="344">
        <f>'Dia5'!$S$21+'Dia5'!$T$21+'Dia5'!$U$21+'Dia5'!$V$21</f>
        <v>0</v>
      </c>
      <c r="E137" s="385"/>
    </row>
    <row r="138" spans="1:5" x14ac:dyDescent="0.25">
      <c r="A138" s="257"/>
      <c r="B138" s="355">
        <v>17</v>
      </c>
      <c r="C138" s="347">
        <f>'Dia5'!$Y$22</f>
        <v>0</v>
      </c>
      <c r="D138" s="344">
        <f>'Dia5'!$S$22+'Dia5'!$T$22+'Dia5'!$U$22+'Dia5'!$V$22</f>
        <v>0</v>
      </c>
      <c r="E138" s="385"/>
    </row>
    <row r="139" spans="1:5" x14ac:dyDescent="0.25">
      <c r="A139" s="257"/>
      <c r="B139" s="356">
        <v>18</v>
      </c>
      <c r="C139" s="347">
        <f>'Dia5'!$Y$23</f>
        <v>0</v>
      </c>
      <c r="D139" s="344">
        <f>'Dia5'!$S$23+'Dia5'!$T$23+'Dia5'!$U$23+'Dia5'!$V$23</f>
        <v>0</v>
      </c>
      <c r="E139" s="385"/>
    </row>
    <row r="140" spans="1:5" x14ac:dyDescent="0.25">
      <c r="A140" s="257"/>
      <c r="B140" s="355">
        <v>19</v>
      </c>
      <c r="C140" s="347">
        <f>'Dia5'!$Y$24</f>
        <v>0</v>
      </c>
      <c r="D140" s="344">
        <f>'Dia5'!$S$24+'Dia5'!$T$24+'Dia5'!$U$24+'Dia5'!$V$24</f>
        <v>0</v>
      </c>
      <c r="E140" s="385"/>
    </row>
    <row r="141" spans="1:5" x14ac:dyDescent="0.25">
      <c r="A141" s="257"/>
      <c r="B141" s="356">
        <v>20</v>
      </c>
      <c r="C141" s="347">
        <f>'Dia5'!$Y$25</f>
        <v>0</v>
      </c>
      <c r="D141" s="344">
        <f>'Dia5'!$S$25+'Dia5'!$T$25+'Dia5'!$U$25+'Dia5'!$V$25</f>
        <v>0</v>
      </c>
      <c r="E141" s="385"/>
    </row>
    <row r="142" spans="1:5" x14ac:dyDescent="0.25">
      <c r="A142" s="257"/>
      <c r="B142" s="355">
        <v>21</v>
      </c>
      <c r="C142" s="347">
        <f>'Dia5'!$Y$26</f>
        <v>0</v>
      </c>
      <c r="D142" s="344">
        <f>'Dia5'!$S$26+'Dia5'!$T$26+'Dia5'!$U$26+'Dia5'!$V$26</f>
        <v>0</v>
      </c>
      <c r="E142" s="385"/>
    </row>
    <row r="143" spans="1:5" x14ac:dyDescent="0.25">
      <c r="A143" s="257"/>
      <c r="B143" s="356">
        <v>22</v>
      </c>
      <c r="C143" s="347">
        <f>'Dia5'!$Y$27</f>
        <v>0</v>
      </c>
      <c r="D143" s="344">
        <f>'Dia5'!$S$27+'Dia5'!$T$27+'Dia5'!$U$27+'Dia5'!$V$27</f>
        <v>0</v>
      </c>
      <c r="E143" s="385"/>
    </row>
    <row r="144" spans="1:5" x14ac:dyDescent="0.25">
      <c r="A144" s="257"/>
      <c r="B144" s="355">
        <v>23</v>
      </c>
      <c r="C144" s="377">
        <f>'Dia5'!$Y$28</f>
        <v>0</v>
      </c>
      <c r="D144" s="344">
        <f>'Dia5'!$S$28+'Dia5'!$T$28+'Dia5'!$U$28+'Dia5'!$V$28</f>
        <v>0</v>
      </c>
      <c r="E144" s="385"/>
    </row>
    <row r="145" spans="1:5" x14ac:dyDescent="0.25">
      <c r="A145" s="257"/>
      <c r="B145" s="356">
        <v>24</v>
      </c>
      <c r="C145" s="377">
        <f>'Dia5'!$Y$29</f>
        <v>0</v>
      </c>
      <c r="D145" s="344">
        <f>'Dia5'!$S$29+'Dia5'!$T$29+'Dia5'!$U$29+'Dia5'!$V$29</f>
        <v>0</v>
      </c>
      <c r="E145" s="385"/>
    </row>
    <row r="146" spans="1:5" x14ac:dyDescent="0.25">
      <c r="A146" s="257"/>
      <c r="B146" s="355">
        <v>25</v>
      </c>
      <c r="C146" s="377">
        <f>'Dia5'!$Y$30</f>
        <v>0</v>
      </c>
      <c r="D146" s="344">
        <f>'Dia5'!$S$30+'Dia5'!$T$30+'Dia5'!$U$30+'Dia5'!$V$30</f>
        <v>0</v>
      </c>
      <c r="E146" s="385"/>
    </row>
    <row r="147" spans="1:5" x14ac:dyDescent="0.25">
      <c r="A147" s="257"/>
      <c r="B147" s="356">
        <v>26</v>
      </c>
      <c r="C147" s="377">
        <f>'Dia5'!$Y$31</f>
        <v>0</v>
      </c>
      <c r="D147" s="344">
        <f>'Dia5'!$S$31+'Dia5'!$T$31+'Dia5'!$U$31+'Dia5'!$V$31</f>
        <v>0</v>
      </c>
      <c r="E147" s="385"/>
    </row>
    <row r="148" spans="1:5" x14ac:dyDescent="0.25">
      <c r="A148" s="257"/>
      <c r="B148" s="355">
        <v>27</v>
      </c>
      <c r="C148" s="377">
        <f>'Dia5'!$Y$32</f>
        <v>0</v>
      </c>
      <c r="D148" s="344">
        <f>'Dia5'!$S$32+'Dia5'!$T$32+'Dia5'!$U$32+'Dia5'!$V$32</f>
        <v>0</v>
      </c>
      <c r="E148" s="385"/>
    </row>
    <row r="149" spans="1:5" x14ac:dyDescent="0.25">
      <c r="A149" s="257"/>
      <c r="B149" s="356">
        <v>28</v>
      </c>
      <c r="C149" s="377">
        <f>'Dia5'!$Y$33</f>
        <v>0</v>
      </c>
      <c r="D149" s="344">
        <f>'Dia5'!$S$33+'Dia5'!$T$33+'Dia5'!$U$33+'Dia5'!$V$33</f>
        <v>0</v>
      </c>
      <c r="E149" s="385"/>
    </row>
    <row r="150" spans="1:5" x14ac:dyDescent="0.25">
      <c r="A150" s="257"/>
      <c r="B150" s="355">
        <v>29</v>
      </c>
      <c r="C150" s="377">
        <f>'Dia5'!$Y$34</f>
        <v>0</v>
      </c>
      <c r="D150" s="344">
        <f>'Dia5'!$S$34+'Dia5'!$T$34+'Dia5'!$U$34+'Dia5'!$V$34</f>
        <v>0</v>
      </c>
      <c r="E150" s="385"/>
    </row>
    <row r="151" spans="1:5" ht="15.75" thickBot="1" x14ac:dyDescent="0.3">
      <c r="A151" s="360"/>
      <c r="B151" s="362">
        <v>30</v>
      </c>
      <c r="C151" s="378">
        <f>'Dia5'!$Y$35</f>
        <v>0</v>
      </c>
      <c r="D151" s="345">
        <f>'Dia5'!$S$35+'Dia5'!$T$35+'Dia5'!$U$35+'Dia5'!$V$35</f>
        <v>0</v>
      </c>
      <c r="E151" s="385"/>
    </row>
    <row r="152" spans="1:5" x14ac:dyDescent="0.25">
      <c r="A152" s="339" t="str">
        <f>'Dia6'!$B$1</f>
        <v>Gener</v>
      </c>
      <c r="B152" s="357">
        <v>1</v>
      </c>
      <c r="C152" s="346">
        <f>'Dia6'!$Y$6</f>
        <v>0</v>
      </c>
      <c r="D152" s="341">
        <f>'Dia6'!$S$6+'Dia6'!$T$6+'Dia6'!$U$6+'Dia6'!$V$6</f>
        <v>0</v>
      </c>
      <c r="E152" s="385"/>
    </row>
    <row r="153" spans="1:5" x14ac:dyDescent="0.25">
      <c r="A153" s="342">
        <f>'Dia6'!$B$2</f>
        <v>6</v>
      </c>
      <c r="B153" s="356">
        <v>2</v>
      </c>
      <c r="C153" s="347">
        <f>'Dia6'!$Y$7</f>
        <v>0</v>
      </c>
      <c r="D153" s="344">
        <f>'Dia6'!$S$7+'Dia6'!$T$7+'Dia6'!$U$7+'Dia6'!$V$7</f>
        <v>0</v>
      </c>
      <c r="E153" s="385"/>
    </row>
    <row r="154" spans="1:5" x14ac:dyDescent="0.25">
      <c r="A154" s="257"/>
      <c r="B154" s="355">
        <v>3</v>
      </c>
      <c r="C154" s="347">
        <f>'Dia6'!$Y$8</f>
        <v>0</v>
      </c>
      <c r="D154" s="344">
        <f>'Dia6'!$S$8+'Dia6'!$T$8+'Dia6'!$U$8+'Dia6'!$V$8</f>
        <v>0</v>
      </c>
      <c r="E154" s="385"/>
    </row>
    <row r="155" spans="1:5" x14ac:dyDescent="0.25">
      <c r="A155" s="257"/>
      <c r="B155" s="356">
        <v>4</v>
      </c>
      <c r="C155" s="347">
        <f>'Dia6'!$Y$9</f>
        <v>0</v>
      </c>
      <c r="D155" s="344">
        <f>'Dia6'!$S$9+'Dia6'!$T$9+'Dia6'!$U$9+'Dia6'!$V$9</f>
        <v>0</v>
      </c>
      <c r="E155" s="385"/>
    </row>
    <row r="156" spans="1:5" x14ac:dyDescent="0.25">
      <c r="A156" s="257"/>
      <c r="B156" s="355">
        <v>5</v>
      </c>
      <c r="C156" s="347">
        <f>'Dia6'!$Y$10</f>
        <v>0</v>
      </c>
      <c r="D156" s="344">
        <f>'Dia6'!$S$10+'Dia6'!$T$10+'Dia6'!$U$10+'Dia6'!$V$10</f>
        <v>0</v>
      </c>
      <c r="E156" s="385"/>
    </row>
    <row r="157" spans="1:5" x14ac:dyDescent="0.25">
      <c r="A157" s="257"/>
      <c r="B157" s="356">
        <v>6</v>
      </c>
      <c r="C157" s="347">
        <f>'Dia6'!$Y$11</f>
        <v>0</v>
      </c>
      <c r="D157" s="344">
        <f>'Dia6'!$S$11+'Dia6'!$T$11+'Dia6'!$U$11+'Dia6'!$V$11</f>
        <v>0</v>
      </c>
      <c r="E157" s="385"/>
    </row>
    <row r="158" spans="1:5" x14ac:dyDescent="0.25">
      <c r="A158" s="257"/>
      <c r="B158" s="355">
        <v>7</v>
      </c>
      <c r="C158" s="347">
        <f>'Dia6'!$Y$12</f>
        <v>0</v>
      </c>
      <c r="D158" s="344">
        <f>'Dia6'!$S$12+'Dia6'!$T$12+'Dia6'!$U$12+'Dia6'!$V$12</f>
        <v>0</v>
      </c>
      <c r="E158" s="385"/>
    </row>
    <row r="159" spans="1:5" x14ac:dyDescent="0.25">
      <c r="A159" s="257"/>
      <c r="B159" s="356">
        <v>8</v>
      </c>
      <c r="C159" s="347">
        <f>'Dia6'!$Y$13</f>
        <v>0</v>
      </c>
      <c r="D159" s="344">
        <f>'Dia6'!$S$13+'Dia6'!$T$13+'Dia6'!$U$13+'Dia6'!$V$13</f>
        <v>0</v>
      </c>
      <c r="E159" s="385"/>
    </row>
    <row r="160" spans="1:5" x14ac:dyDescent="0.25">
      <c r="A160" s="257"/>
      <c r="B160" s="355">
        <v>9</v>
      </c>
      <c r="C160" s="347">
        <f>'Dia6'!$Y$14</f>
        <v>0</v>
      </c>
      <c r="D160" s="344">
        <f>'Dia6'!$S$14+'Dia6'!$T$14+'Dia6'!$U$14+'Dia6'!$V$14</f>
        <v>0</v>
      </c>
      <c r="E160" s="385"/>
    </row>
    <row r="161" spans="1:5" x14ac:dyDescent="0.25">
      <c r="A161" s="257"/>
      <c r="B161" s="356">
        <v>10</v>
      </c>
      <c r="C161" s="347">
        <f>'Dia6'!$Y$15</f>
        <v>0</v>
      </c>
      <c r="D161" s="344">
        <f>'Dia6'!$S$15+'Dia6'!$T$15+'Dia6'!$U$15+'Dia6'!$V$15</f>
        <v>0</v>
      </c>
      <c r="E161" s="385"/>
    </row>
    <row r="162" spans="1:5" x14ac:dyDescent="0.25">
      <c r="A162" s="257"/>
      <c r="B162" s="355">
        <v>11</v>
      </c>
      <c r="C162" s="347">
        <f>'Dia6'!$Y$16</f>
        <v>0</v>
      </c>
      <c r="D162" s="344">
        <f>'Dia6'!$S$16+'Dia6'!$T$16+'Dia6'!$U$16+'Dia6'!$V$16</f>
        <v>0</v>
      </c>
      <c r="E162" s="385"/>
    </row>
    <row r="163" spans="1:5" x14ac:dyDescent="0.25">
      <c r="A163" s="257"/>
      <c r="B163" s="356">
        <v>12</v>
      </c>
      <c r="C163" s="347">
        <f>'Dia6'!$Y$17</f>
        <v>0</v>
      </c>
      <c r="D163" s="344">
        <f>'Dia6'!$S$17+'Dia6'!$T$17+'Dia6'!$U$17+'Dia6'!$V$17</f>
        <v>0</v>
      </c>
      <c r="E163" s="385"/>
    </row>
    <row r="164" spans="1:5" x14ac:dyDescent="0.25">
      <c r="A164" s="257"/>
      <c r="B164" s="355">
        <v>13</v>
      </c>
      <c r="C164" s="347">
        <f>'Dia6'!$Y$18</f>
        <v>0</v>
      </c>
      <c r="D164" s="344">
        <f>'Dia6'!$S$18+'Dia6'!$T$18+'Dia6'!$U$18+'Dia6'!$V$18</f>
        <v>0</v>
      </c>
      <c r="E164" s="385"/>
    </row>
    <row r="165" spans="1:5" x14ac:dyDescent="0.25">
      <c r="A165" s="257"/>
      <c r="B165" s="356">
        <v>14</v>
      </c>
      <c r="C165" s="347">
        <f>'Dia6'!$Y$19</f>
        <v>0</v>
      </c>
      <c r="D165" s="344">
        <f>'Dia6'!$S$19+'Dia6'!$T$19+'Dia6'!$U$19+'Dia6'!$V$19</f>
        <v>0</v>
      </c>
      <c r="E165" s="385"/>
    </row>
    <row r="166" spans="1:5" x14ac:dyDescent="0.25">
      <c r="A166" s="257"/>
      <c r="B166" s="355">
        <v>15</v>
      </c>
      <c r="C166" s="347">
        <f>'Dia6'!$Y$20</f>
        <v>0</v>
      </c>
      <c r="D166" s="344">
        <f>'Dia6'!$S$20+'Dia6'!$T$20+'Dia6'!$U$20+'Dia6'!$V$20</f>
        <v>0</v>
      </c>
      <c r="E166" s="385"/>
    </row>
    <row r="167" spans="1:5" x14ac:dyDescent="0.25">
      <c r="A167" s="257"/>
      <c r="B167" s="356">
        <v>16</v>
      </c>
      <c r="C167" s="347">
        <f>'Dia6'!$Y$21</f>
        <v>0</v>
      </c>
      <c r="D167" s="344">
        <f>'Dia6'!$S$21+'Dia6'!$T$21+'Dia6'!$U$21+'Dia6'!$V$21</f>
        <v>0</v>
      </c>
      <c r="E167" s="385"/>
    </row>
    <row r="168" spans="1:5" x14ac:dyDescent="0.25">
      <c r="A168" s="257"/>
      <c r="B168" s="355">
        <v>17</v>
      </c>
      <c r="C168" s="347">
        <f>'Dia6'!$Y$22</f>
        <v>0</v>
      </c>
      <c r="D168" s="344">
        <f>'Dia6'!$S$22+'Dia6'!$T$22+'Dia6'!$U$22+'Dia6'!$V$22</f>
        <v>0</v>
      </c>
      <c r="E168" s="385"/>
    </row>
    <row r="169" spans="1:5" x14ac:dyDescent="0.25">
      <c r="A169" s="257"/>
      <c r="B169" s="356">
        <v>18</v>
      </c>
      <c r="C169" s="347">
        <f>'Dia6'!$Y$23</f>
        <v>0</v>
      </c>
      <c r="D169" s="344">
        <f>'Dia6'!$S$23+'Dia6'!$T$23+'Dia6'!$U$23+'Dia6'!$V$23</f>
        <v>0</v>
      </c>
      <c r="E169" s="385"/>
    </row>
    <row r="170" spans="1:5" x14ac:dyDescent="0.25">
      <c r="A170" s="257"/>
      <c r="B170" s="355">
        <v>19</v>
      </c>
      <c r="C170" s="347">
        <f>'Dia6'!$Y$24</f>
        <v>0</v>
      </c>
      <c r="D170" s="344">
        <f>'Dia6'!$S$24+'Dia6'!$T$24+'Dia6'!$U$24+'Dia6'!$V$24</f>
        <v>0</v>
      </c>
      <c r="E170" s="385"/>
    </row>
    <row r="171" spans="1:5" x14ac:dyDescent="0.25">
      <c r="A171" s="257"/>
      <c r="B171" s="356">
        <v>20</v>
      </c>
      <c r="C171" s="347">
        <f>'Dia6'!$Y$25</f>
        <v>0</v>
      </c>
      <c r="D171" s="344">
        <f>'Dia6'!$S$25+'Dia6'!$T$25+'Dia6'!$U$25+'Dia6'!$V$25</f>
        <v>0</v>
      </c>
      <c r="E171" s="385"/>
    </row>
    <row r="172" spans="1:5" x14ac:dyDescent="0.25">
      <c r="A172" s="257"/>
      <c r="B172" s="355">
        <v>21</v>
      </c>
      <c r="C172" s="347">
        <f>'Dia6'!$Y$26</f>
        <v>0</v>
      </c>
      <c r="D172" s="344">
        <f>'Dia6'!$S$26+'Dia6'!$T$26+'Dia6'!$U$26+'Dia6'!$V$26</f>
        <v>0</v>
      </c>
      <c r="E172" s="385"/>
    </row>
    <row r="173" spans="1:5" x14ac:dyDescent="0.25">
      <c r="A173" s="257"/>
      <c r="B173" s="356">
        <v>22</v>
      </c>
      <c r="C173" s="347">
        <f>'Dia6'!$Y$27</f>
        <v>0</v>
      </c>
      <c r="D173" s="344">
        <f>'Dia6'!$S$27+'Dia6'!$T$27+'Dia6'!$U$27+'Dia6'!$V$27</f>
        <v>0</v>
      </c>
      <c r="E173" s="385"/>
    </row>
    <row r="174" spans="1:5" x14ac:dyDescent="0.25">
      <c r="A174" s="257"/>
      <c r="B174" s="355">
        <v>23</v>
      </c>
      <c r="C174" s="377">
        <f>'Dia6'!$Y$28</f>
        <v>0</v>
      </c>
      <c r="D174" s="344">
        <f>'Dia6'!$S$28+'Dia6'!$T$28+'Dia6'!$U$28+'Dia6'!$V$28</f>
        <v>0</v>
      </c>
      <c r="E174" s="385"/>
    </row>
    <row r="175" spans="1:5" x14ac:dyDescent="0.25">
      <c r="A175" s="257"/>
      <c r="B175" s="356">
        <v>24</v>
      </c>
      <c r="C175" s="377">
        <f>'Dia6'!$Y$29</f>
        <v>0</v>
      </c>
      <c r="D175" s="344">
        <f>'Dia6'!$S$29+'Dia6'!$T$29+'Dia6'!$U$29+'Dia6'!$V$29</f>
        <v>0</v>
      </c>
      <c r="E175" s="385"/>
    </row>
    <row r="176" spans="1:5" x14ac:dyDescent="0.25">
      <c r="A176" s="257"/>
      <c r="B176" s="355">
        <v>25</v>
      </c>
      <c r="C176" s="377">
        <f>'Dia6'!$Y$30</f>
        <v>0</v>
      </c>
      <c r="D176" s="344">
        <f>'Dia6'!$S$30+'Dia6'!$T$30+'Dia6'!$U$30+'Dia6'!$V$30</f>
        <v>0</v>
      </c>
      <c r="E176" s="385"/>
    </row>
    <row r="177" spans="1:5" x14ac:dyDescent="0.25">
      <c r="A177" s="257"/>
      <c r="B177" s="356">
        <v>26</v>
      </c>
      <c r="C177" s="377">
        <f>'Dia6'!$Y$31</f>
        <v>0</v>
      </c>
      <c r="D177" s="344">
        <f>'Dia6'!$S$31+'Dia6'!$T$31+'Dia6'!$U$31+'Dia6'!$V$31</f>
        <v>0</v>
      </c>
      <c r="E177" s="385"/>
    </row>
    <row r="178" spans="1:5" x14ac:dyDescent="0.25">
      <c r="A178" s="257"/>
      <c r="B178" s="355">
        <v>27</v>
      </c>
      <c r="C178" s="377">
        <f>'Dia6'!$Y$32</f>
        <v>0</v>
      </c>
      <c r="D178" s="344">
        <f>'Dia6'!$S$32+'Dia6'!$T$32+'Dia6'!$U$32+'Dia6'!$V$32</f>
        <v>0</v>
      </c>
      <c r="E178" s="385"/>
    </row>
    <row r="179" spans="1:5" x14ac:dyDescent="0.25">
      <c r="A179" s="257"/>
      <c r="B179" s="356">
        <v>28</v>
      </c>
      <c r="C179" s="377">
        <f>'Dia6'!$Y$33</f>
        <v>0</v>
      </c>
      <c r="D179" s="344">
        <f>'Dia6'!$S$33+'Dia6'!$T$33+'Dia6'!$U$33+'Dia6'!$V$33</f>
        <v>0</v>
      </c>
      <c r="E179" s="385"/>
    </row>
    <row r="180" spans="1:5" x14ac:dyDescent="0.25">
      <c r="A180" s="257"/>
      <c r="B180" s="355">
        <v>29</v>
      </c>
      <c r="C180" s="377">
        <f>'Dia6'!$Y$34</f>
        <v>0</v>
      </c>
      <c r="D180" s="344">
        <f>'Dia6'!$S$34+'Dia6'!$T$34+'Dia6'!$U$34+'Dia6'!$V$34</f>
        <v>0</v>
      </c>
      <c r="E180" s="385"/>
    </row>
    <row r="181" spans="1:5" ht="15.75" thickBot="1" x14ac:dyDescent="0.3">
      <c r="A181" s="360"/>
      <c r="B181" s="362">
        <v>30</v>
      </c>
      <c r="C181" s="378">
        <f>'Dia6'!$Y$35</f>
        <v>0</v>
      </c>
      <c r="D181" s="345">
        <f>'Dia6'!$S$35+'Dia6'!$T$35+'Dia6'!$U$35+'Dia6'!$V$35</f>
        <v>0</v>
      </c>
      <c r="E181" s="385"/>
    </row>
    <row r="182" spans="1:5" x14ac:dyDescent="0.25">
      <c r="A182" s="339" t="str">
        <f>'Dia7'!$B$1</f>
        <v>Gener</v>
      </c>
      <c r="B182" s="357">
        <v>1</v>
      </c>
      <c r="C182" s="346">
        <f>'Dia7'!$Y$6</f>
        <v>0</v>
      </c>
      <c r="D182" s="341">
        <f>'Dia7'!$S$6+'Dia7'!$T$6+'Dia7'!$U$6+'Dia7'!$V$6</f>
        <v>0</v>
      </c>
      <c r="E182" s="385"/>
    </row>
    <row r="183" spans="1:5" x14ac:dyDescent="0.25">
      <c r="A183" s="342">
        <f>'Dia7'!$B$2</f>
        <v>7</v>
      </c>
      <c r="B183" s="356">
        <v>2</v>
      </c>
      <c r="C183" s="347">
        <f>'Dia7'!$Y$7</f>
        <v>0</v>
      </c>
      <c r="D183" s="344">
        <f>'Dia7'!$S$7+'Dia7'!$T$7+'Dia7'!$U$7+'Dia7'!$V$7</f>
        <v>0</v>
      </c>
      <c r="E183" s="385"/>
    </row>
    <row r="184" spans="1:5" x14ac:dyDescent="0.25">
      <c r="A184" s="257"/>
      <c r="B184" s="355">
        <v>3</v>
      </c>
      <c r="C184" s="347">
        <f>'Dia7'!$Y$8</f>
        <v>0</v>
      </c>
      <c r="D184" s="344">
        <f>'Dia7'!$S$8+'Dia7'!$T$8+'Dia7'!$U$8+'Dia7'!$V$8</f>
        <v>0</v>
      </c>
      <c r="E184" s="385"/>
    </row>
    <row r="185" spans="1:5" x14ac:dyDescent="0.25">
      <c r="A185" s="257"/>
      <c r="B185" s="356">
        <v>4</v>
      </c>
      <c r="C185" s="347">
        <f>'Dia7'!$Y$9</f>
        <v>0</v>
      </c>
      <c r="D185" s="344">
        <f>'Dia7'!$S$9+'Dia7'!$T$9+'Dia7'!$U$9+'Dia7'!$V$9</f>
        <v>0</v>
      </c>
      <c r="E185" s="385"/>
    </row>
    <row r="186" spans="1:5" x14ac:dyDescent="0.25">
      <c r="A186" s="257"/>
      <c r="B186" s="355">
        <v>5</v>
      </c>
      <c r="C186" s="347">
        <f>'Dia7'!$Y$10</f>
        <v>0</v>
      </c>
      <c r="D186" s="344">
        <f>'Dia7'!$S$10+'Dia7'!$T$10+'Dia7'!$U$10+'Dia7'!$V$10</f>
        <v>0</v>
      </c>
      <c r="E186" s="385"/>
    </row>
    <row r="187" spans="1:5" x14ac:dyDescent="0.25">
      <c r="A187" s="257"/>
      <c r="B187" s="356">
        <v>6</v>
      </c>
      <c r="C187" s="347">
        <f>'Dia7'!$Y$11</f>
        <v>0</v>
      </c>
      <c r="D187" s="344">
        <f>'Dia7'!$S$11+'Dia7'!$T$11+'Dia7'!$U$11+'Dia7'!$V$11</f>
        <v>0</v>
      </c>
      <c r="E187" s="385"/>
    </row>
    <row r="188" spans="1:5" x14ac:dyDescent="0.25">
      <c r="A188" s="257"/>
      <c r="B188" s="355">
        <v>7</v>
      </c>
      <c r="C188" s="347">
        <f>'Dia7'!$Y$12</f>
        <v>0</v>
      </c>
      <c r="D188" s="344">
        <f>'Dia7'!$S$12+'Dia7'!$T$12+'Dia7'!$U$12+'Dia7'!$V$12</f>
        <v>0</v>
      </c>
      <c r="E188" s="385"/>
    </row>
    <row r="189" spans="1:5" x14ac:dyDescent="0.25">
      <c r="A189" s="257"/>
      <c r="B189" s="356">
        <v>8</v>
      </c>
      <c r="C189" s="347">
        <f>'Dia7'!$Y$13</f>
        <v>0</v>
      </c>
      <c r="D189" s="344">
        <f>'Dia7'!$S$13+'Dia7'!$T$13+'Dia7'!$U$13+'Dia7'!$V$13</f>
        <v>0</v>
      </c>
      <c r="E189" s="385"/>
    </row>
    <row r="190" spans="1:5" x14ac:dyDescent="0.25">
      <c r="A190" s="257"/>
      <c r="B190" s="355">
        <v>9</v>
      </c>
      <c r="C190" s="347">
        <f>'Dia7'!$Y$14</f>
        <v>0</v>
      </c>
      <c r="D190" s="344">
        <f>'Dia7'!$S$14+'Dia7'!$T$14+'Dia7'!$U$14+'Dia7'!$V$14</f>
        <v>0</v>
      </c>
      <c r="E190" s="385"/>
    </row>
    <row r="191" spans="1:5" x14ac:dyDescent="0.25">
      <c r="A191" s="257"/>
      <c r="B191" s="356">
        <v>10</v>
      </c>
      <c r="C191" s="347">
        <f>'Dia7'!$Y$15</f>
        <v>0</v>
      </c>
      <c r="D191" s="344">
        <f>'Dia7'!$S$15+'Dia7'!$T$15+'Dia7'!$U$15+'Dia7'!$V$15</f>
        <v>0</v>
      </c>
      <c r="E191" s="385"/>
    </row>
    <row r="192" spans="1:5" x14ac:dyDescent="0.25">
      <c r="A192" s="257"/>
      <c r="B192" s="355">
        <v>11</v>
      </c>
      <c r="C192" s="347">
        <f>'Dia7'!$Y$16</f>
        <v>0</v>
      </c>
      <c r="D192" s="344">
        <f>'Dia7'!$S$16+'Dia7'!$T$16+'Dia7'!$U$16+'Dia7'!$V$16</f>
        <v>0</v>
      </c>
      <c r="E192" s="385"/>
    </row>
    <row r="193" spans="1:5" x14ac:dyDescent="0.25">
      <c r="A193" s="257"/>
      <c r="B193" s="356">
        <v>12</v>
      </c>
      <c r="C193" s="347">
        <f>'Dia7'!$Y$17</f>
        <v>0</v>
      </c>
      <c r="D193" s="344">
        <f>'Dia7'!$S$17+'Dia7'!$T$17+'Dia7'!$U$17+'Dia7'!$V$17</f>
        <v>0</v>
      </c>
      <c r="E193" s="385"/>
    </row>
    <row r="194" spans="1:5" x14ac:dyDescent="0.25">
      <c r="A194" s="257"/>
      <c r="B194" s="355">
        <v>13</v>
      </c>
      <c r="C194" s="347">
        <f>'Dia7'!$Y$18</f>
        <v>0</v>
      </c>
      <c r="D194" s="344">
        <f>'Dia7'!$S$18+'Dia7'!$T$18+'Dia7'!$U$18+'Dia7'!$V$18</f>
        <v>0</v>
      </c>
      <c r="E194" s="385"/>
    </row>
    <row r="195" spans="1:5" x14ac:dyDescent="0.25">
      <c r="A195" s="257"/>
      <c r="B195" s="356">
        <v>14</v>
      </c>
      <c r="C195" s="347">
        <f>'Dia7'!$Y$19</f>
        <v>0</v>
      </c>
      <c r="D195" s="344">
        <f>'Dia7'!$S$19+'Dia7'!$T$19+'Dia7'!$U$19+'Dia7'!$V$19</f>
        <v>0</v>
      </c>
      <c r="E195" s="385"/>
    </row>
    <row r="196" spans="1:5" x14ac:dyDescent="0.25">
      <c r="A196" s="257"/>
      <c r="B196" s="355">
        <v>15</v>
      </c>
      <c r="C196" s="347">
        <f>'Dia7'!$Y$20</f>
        <v>0</v>
      </c>
      <c r="D196" s="344">
        <f>'Dia7'!$S$20+'Dia7'!$T$20+'Dia7'!$U$20+'Dia7'!$V$20</f>
        <v>0</v>
      </c>
      <c r="E196" s="385"/>
    </row>
    <row r="197" spans="1:5" x14ac:dyDescent="0.25">
      <c r="A197" s="257"/>
      <c r="B197" s="356">
        <v>16</v>
      </c>
      <c r="C197" s="347">
        <f>'Dia7'!$Y$21</f>
        <v>0</v>
      </c>
      <c r="D197" s="344">
        <f>'Dia7'!$S$21+'Dia7'!$T$21+'Dia7'!$U$21+'Dia7'!$V$21</f>
        <v>0</v>
      </c>
      <c r="E197" s="385"/>
    </row>
    <row r="198" spans="1:5" x14ac:dyDescent="0.25">
      <c r="A198" s="257"/>
      <c r="B198" s="355">
        <v>17</v>
      </c>
      <c r="C198" s="347">
        <f>'Dia7'!$Y$22</f>
        <v>0</v>
      </c>
      <c r="D198" s="344">
        <f>'Dia7'!$S$22+'Dia7'!$T$22+'Dia7'!$U$22+'Dia7'!$V$22</f>
        <v>0</v>
      </c>
      <c r="E198" s="385"/>
    </row>
    <row r="199" spans="1:5" x14ac:dyDescent="0.25">
      <c r="A199" s="257"/>
      <c r="B199" s="356">
        <v>18</v>
      </c>
      <c r="C199" s="347">
        <f>'Dia7'!$Y$23</f>
        <v>0</v>
      </c>
      <c r="D199" s="344">
        <f>'Dia7'!$S$23+'Dia7'!$T$23+'Dia7'!$U$23+'Dia7'!$V$23</f>
        <v>0</v>
      </c>
      <c r="E199" s="385"/>
    </row>
    <row r="200" spans="1:5" x14ac:dyDescent="0.25">
      <c r="A200" s="257"/>
      <c r="B200" s="355">
        <v>19</v>
      </c>
      <c r="C200" s="347">
        <f>'Dia7'!$Y$24</f>
        <v>0</v>
      </c>
      <c r="D200" s="344">
        <f>'Dia7'!$S$24+'Dia7'!$T$24+'Dia7'!$U$24+'Dia7'!$V$24</f>
        <v>0</v>
      </c>
      <c r="E200" s="385"/>
    </row>
    <row r="201" spans="1:5" x14ac:dyDescent="0.25">
      <c r="A201" s="257"/>
      <c r="B201" s="356">
        <v>20</v>
      </c>
      <c r="C201" s="347">
        <f>'Dia7'!$Y$25</f>
        <v>0</v>
      </c>
      <c r="D201" s="344">
        <f>'Dia7'!$S$25+'Dia7'!$T$25+'Dia7'!$U$25+'Dia7'!$V$25</f>
        <v>0</v>
      </c>
      <c r="E201" s="385"/>
    </row>
    <row r="202" spans="1:5" x14ac:dyDescent="0.25">
      <c r="A202" s="257"/>
      <c r="B202" s="355">
        <v>21</v>
      </c>
      <c r="C202" s="347">
        <f>'Dia7'!$Y$26</f>
        <v>0</v>
      </c>
      <c r="D202" s="344">
        <f>'Dia7'!$S$26+'Dia7'!$T$26+'Dia7'!$U$26+'Dia7'!$V$26</f>
        <v>0</v>
      </c>
      <c r="E202" s="385"/>
    </row>
    <row r="203" spans="1:5" x14ac:dyDescent="0.25">
      <c r="A203" s="257"/>
      <c r="B203" s="356">
        <v>22</v>
      </c>
      <c r="C203" s="347">
        <f>'Dia7'!$Y$27</f>
        <v>0</v>
      </c>
      <c r="D203" s="344">
        <f>'Dia7'!$S$27+'Dia7'!$T$27+'Dia7'!$U$27+'Dia7'!$V$27</f>
        <v>0</v>
      </c>
      <c r="E203" s="385"/>
    </row>
    <row r="204" spans="1:5" x14ac:dyDescent="0.25">
      <c r="A204" s="257"/>
      <c r="B204" s="355">
        <v>23</v>
      </c>
      <c r="C204" s="377">
        <f>'Dia7'!$Y$28</f>
        <v>0</v>
      </c>
      <c r="D204" s="344">
        <f>'Dia7'!$S$28+'Dia7'!$T$28+'Dia7'!$U$28+'Dia7'!$V$28</f>
        <v>0</v>
      </c>
      <c r="E204" s="385"/>
    </row>
    <row r="205" spans="1:5" x14ac:dyDescent="0.25">
      <c r="A205" s="257"/>
      <c r="B205" s="356">
        <v>24</v>
      </c>
      <c r="C205" s="377">
        <f>'Dia7'!$Y$29</f>
        <v>0</v>
      </c>
      <c r="D205" s="344">
        <f>'Dia7'!$S$29+'Dia7'!$T$29+'Dia7'!$U$29+'Dia7'!$V$29</f>
        <v>0</v>
      </c>
      <c r="E205" s="385"/>
    </row>
    <row r="206" spans="1:5" x14ac:dyDescent="0.25">
      <c r="A206" s="257"/>
      <c r="B206" s="355">
        <v>25</v>
      </c>
      <c r="C206" s="377">
        <f>'Dia7'!$Y$30</f>
        <v>0</v>
      </c>
      <c r="D206" s="344">
        <f>'Dia7'!$S$30+'Dia7'!$T$30+'Dia7'!$U$30+'Dia7'!$V$30</f>
        <v>0</v>
      </c>
      <c r="E206" s="385"/>
    </row>
    <row r="207" spans="1:5" x14ac:dyDescent="0.25">
      <c r="A207" s="257"/>
      <c r="B207" s="356">
        <v>26</v>
      </c>
      <c r="C207" s="377">
        <f>'Dia7'!$Y$31</f>
        <v>0</v>
      </c>
      <c r="D207" s="344">
        <f>'Dia7'!$S$31+'Dia7'!$T$31+'Dia7'!$U$31+'Dia7'!$V$31</f>
        <v>0</v>
      </c>
      <c r="E207" s="385"/>
    </row>
    <row r="208" spans="1:5" x14ac:dyDescent="0.25">
      <c r="A208" s="257"/>
      <c r="B208" s="355">
        <v>27</v>
      </c>
      <c r="C208" s="377">
        <f>'Dia7'!$Y$32</f>
        <v>0</v>
      </c>
      <c r="D208" s="344">
        <f>'Dia7'!$S$32+'Dia7'!$T$32+'Dia7'!$U$32+'Dia7'!$V$32</f>
        <v>0</v>
      </c>
      <c r="E208" s="385"/>
    </row>
    <row r="209" spans="1:5" x14ac:dyDescent="0.25">
      <c r="A209" s="257"/>
      <c r="B209" s="356">
        <v>28</v>
      </c>
      <c r="C209" s="377">
        <f>'Dia7'!$Y$33</f>
        <v>0</v>
      </c>
      <c r="D209" s="344">
        <f>'Dia7'!$S$33+'Dia7'!$T$33+'Dia7'!$U$33+'Dia7'!$V$33</f>
        <v>0</v>
      </c>
      <c r="E209" s="385"/>
    </row>
    <row r="210" spans="1:5" x14ac:dyDescent="0.25">
      <c r="A210" s="257"/>
      <c r="B210" s="355">
        <v>29</v>
      </c>
      <c r="C210" s="377">
        <f>'Dia7'!$Y$34</f>
        <v>0</v>
      </c>
      <c r="D210" s="344">
        <f>'Dia7'!$S$34+'Dia7'!$T$34+'Dia7'!$U$34+'Dia7'!$V$34</f>
        <v>0</v>
      </c>
      <c r="E210" s="385"/>
    </row>
    <row r="211" spans="1:5" ht="15.75" thickBot="1" x14ac:dyDescent="0.3">
      <c r="A211" s="360"/>
      <c r="B211" s="362">
        <v>30</v>
      </c>
      <c r="C211" s="378">
        <f>'Dia7'!$Y$35</f>
        <v>0</v>
      </c>
      <c r="D211" s="345">
        <f>'Dia7'!$S$35+'Dia7'!$T$35+'Dia7'!$U$35+'Dia7'!$V$35</f>
        <v>0</v>
      </c>
      <c r="E211" s="385"/>
    </row>
    <row r="212" spans="1:5" x14ac:dyDescent="0.25">
      <c r="A212" s="339" t="str">
        <f>'Dia8'!$B$1</f>
        <v>Gener</v>
      </c>
      <c r="B212" s="357">
        <v>1</v>
      </c>
      <c r="C212" s="346">
        <f>'Dia8'!$Y$6</f>
        <v>0</v>
      </c>
      <c r="D212" s="341">
        <f>'Dia8'!$S$6+'Dia8'!$T$6+'Dia8'!$U$6+'Dia8'!$V$6</f>
        <v>0</v>
      </c>
      <c r="E212" s="385"/>
    </row>
    <row r="213" spans="1:5" x14ac:dyDescent="0.25">
      <c r="A213" s="342">
        <f>'Dia8'!$B$2</f>
        <v>8</v>
      </c>
      <c r="B213" s="356">
        <v>2</v>
      </c>
      <c r="C213" s="347">
        <f>'Dia8'!$Y$7</f>
        <v>0</v>
      </c>
      <c r="D213" s="344">
        <f>'Dia8'!$S$7+'Dia8'!$T$7+'Dia8'!$U$7+'Dia8'!$V$7</f>
        <v>0</v>
      </c>
      <c r="E213" s="385"/>
    </row>
    <row r="214" spans="1:5" x14ac:dyDescent="0.25">
      <c r="A214" s="257"/>
      <c r="B214" s="355">
        <v>3</v>
      </c>
      <c r="C214" s="347">
        <f>'Dia8'!$Y$8</f>
        <v>0</v>
      </c>
      <c r="D214" s="344">
        <f>'Dia8'!$S$8+'Dia8'!$T$8+'Dia8'!$U$8+'Dia8'!$V$8</f>
        <v>0</v>
      </c>
      <c r="E214" s="385"/>
    </row>
    <row r="215" spans="1:5" x14ac:dyDescent="0.25">
      <c r="A215" s="257"/>
      <c r="B215" s="356">
        <v>4</v>
      </c>
      <c r="C215" s="347">
        <f>'Dia8'!$Y$9</f>
        <v>0</v>
      </c>
      <c r="D215" s="344">
        <f>'Dia8'!$S$9+'Dia8'!$T$9+'Dia8'!$U$9+'Dia8'!$V$9</f>
        <v>0</v>
      </c>
      <c r="E215" s="385"/>
    </row>
    <row r="216" spans="1:5" x14ac:dyDescent="0.25">
      <c r="A216" s="257"/>
      <c r="B216" s="355">
        <v>5</v>
      </c>
      <c r="C216" s="347">
        <f>'Dia8'!$Y$10</f>
        <v>0</v>
      </c>
      <c r="D216" s="344">
        <f>'Dia8'!$S$10+'Dia8'!$T$10+'Dia8'!$U$10+'Dia8'!$V$10</f>
        <v>0</v>
      </c>
      <c r="E216" s="385"/>
    </row>
    <row r="217" spans="1:5" x14ac:dyDescent="0.25">
      <c r="A217" s="257"/>
      <c r="B217" s="356">
        <v>6</v>
      </c>
      <c r="C217" s="347">
        <f>'Dia8'!$Y$11</f>
        <v>0</v>
      </c>
      <c r="D217" s="344">
        <f>'Dia8'!$S$11+'Dia8'!$T$11+'Dia8'!$U$11+'Dia8'!$V$11</f>
        <v>0</v>
      </c>
      <c r="E217" s="385"/>
    </row>
    <row r="218" spans="1:5" x14ac:dyDescent="0.25">
      <c r="A218" s="257"/>
      <c r="B218" s="355">
        <v>7</v>
      </c>
      <c r="C218" s="347">
        <f>'Dia8'!$Y$12</f>
        <v>0</v>
      </c>
      <c r="D218" s="344">
        <f>'Dia8'!$S$12+'Dia8'!$T$12+'Dia8'!$U$12+'Dia8'!$V$12</f>
        <v>0</v>
      </c>
      <c r="E218" s="385"/>
    </row>
    <row r="219" spans="1:5" x14ac:dyDescent="0.25">
      <c r="A219" s="257"/>
      <c r="B219" s="356">
        <v>8</v>
      </c>
      <c r="C219" s="347">
        <f>'Dia8'!$Y$13</f>
        <v>0</v>
      </c>
      <c r="D219" s="344">
        <f>'Dia8'!$S$13+'Dia8'!$T$13+'Dia8'!$U$13+'Dia8'!$V$13</f>
        <v>0</v>
      </c>
      <c r="E219" s="385"/>
    </row>
    <row r="220" spans="1:5" x14ac:dyDescent="0.25">
      <c r="A220" s="257"/>
      <c r="B220" s="355">
        <v>9</v>
      </c>
      <c r="C220" s="347">
        <f>'Dia8'!$Y$14</f>
        <v>0</v>
      </c>
      <c r="D220" s="344">
        <f>'Dia8'!$S$14+'Dia8'!$T$14+'Dia8'!$U$14+'Dia8'!$V$14</f>
        <v>0</v>
      </c>
      <c r="E220" s="385"/>
    </row>
    <row r="221" spans="1:5" x14ac:dyDescent="0.25">
      <c r="A221" s="257"/>
      <c r="B221" s="356">
        <v>10</v>
      </c>
      <c r="C221" s="347">
        <f>'Dia8'!$Y$15</f>
        <v>0</v>
      </c>
      <c r="D221" s="344">
        <f>'Dia8'!$S$15+'Dia8'!$T$15+'Dia8'!$U$15+'Dia8'!$V$15</f>
        <v>0</v>
      </c>
      <c r="E221" s="385"/>
    </row>
    <row r="222" spans="1:5" x14ac:dyDescent="0.25">
      <c r="A222" s="257"/>
      <c r="B222" s="355">
        <v>11</v>
      </c>
      <c r="C222" s="347">
        <f>'Dia8'!$Y$16</f>
        <v>0</v>
      </c>
      <c r="D222" s="344">
        <f>'Dia8'!$S$16+'Dia8'!$T$16+'Dia8'!$U$16+'Dia8'!$V$16</f>
        <v>0</v>
      </c>
      <c r="E222" s="385"/>
    </row>
    <row r="223" spans="1:5" x14ac:dyDescent="0.25">
      <c r="A223" s="257"/>
      <c r="B223" s="356">
        <v>12</v>
      </c>
      <c r="C223" s="347">
        <f>'Dia8'!$Y$17</f>
        <v>0</v>
      </c>
      <c r="D223" s="344">
        <f>'Dia8'!$S$17+'Dia8'!$T$17+'Dia8'!$U$17+'Dia8'!$V$17</f>
        <v>0</v>
      </c>
      <c r="E223" s="385"/>
    </row>
    <row r="224" spans="1:5" x14ac:dyDescent="0.25">
      <c r="A224" s="257"/>
      <c r="B224" s="355">
        <v>13</v>
      </c>
      <c r="C224" s="347">
        <f>'Dia8'!$Y$18</f>
        <v>0</v>
      </c>
      <c r="D224" s="344">
        <f>'Dia8'!$S$18+'Dia8'!$T$18+'Dia8'!$U$18+'Dia8'!$V$18</f>
        <v>0</v>
      </c>
      <c r="E224" s="385"/>
    </row>
    <row r="225" spans="1:5" x14ac:dyDescent="0.25">
      <c r="A225" s="257"/>
      <c r="B225" s="356">
        <v>14</v>
      </c>
      <c r="C225" s="347">
        <f>'Dia8'!$Y$19</f>
        <v>0</v>
      </c>
      <c r="D225" s="344">
        <f>'Dia8'!$S$19+'Dia8'!$T$19+'Dia8'!$U$19+'Dia8'!$V$19</f>
        <v>0</v>
      </c>
      <c r="E225" s="385"/>
    </row>
    <row r="226" spans="1:5" x14ac:dyDescent="0.25">
      <c r="A226" s="257"/>
      <c r="B226" s="355">
        <v>15</v>
      </c>
      <c r="C226" s="347">
        <f>'Dia8'!$Y$20</f>
        <v>0</v>
      </c>
      <c r="D226" s="344">
        <f>'Dia8'!$S$20+'Dia8'!$T$20+'Dia8'!$U$20+'Dia8'!$V$20</f>
        <v>0</v>
      </c>
      <c r="E226" s="385"/>
    </row>
    <row r="227" spans="1:5" x14ac:dyDescent="0.25">
      <c r="A227" s="257"/>
      <c r="B227" s="356">
        <v>16</v>
      </c>
      <c r="C227" s="347">
        <f>'Dia8'!$Y$21</f>
        <v>0</v>
      </c>
      <c r="D227" s="344">
        <f>'Dia8'!$S$21+'Dia8'!$T$21+'Dia8'!$U$21+'Dia8'!$V$21</f>
        <v>0</v>
      </c>
      <c r="E227" s="385"/>
    </row>
    <row r="228" spans="1:5" x14ac:dyDescent="0.25">
      <c r="A228" s="257"/>
      <c r="B228" s="355">
        <v>17</v>
      </c>
      <c r="C228" s="347">
        <f>'Dia8'!$Y$22</f>
        <v>0</v>
      </c>
      <c r="D228" s="344">
        <f>'Dia8'!$S$22+'Dia8'!$T$22+'Dia8'!$U$22+'Dia8'!$V$22</f>
        <v>0</v>
      </c>
      <c r="E228" s="385"/>
    </row>
    <row r="229" spans="1:5" x14ac:dyDescent="0.25">
      <c r="A229" s="257"/>
      <c r="B229" s="356">
        <v>18</v>
      </c>
      <c r="C229" s="347">
        <f>'Dia8'!$Y$23</f>
        <v>0</v>
      </c>
      <c r="D229" s="344">
        <f>'Dia8'!$S$23+'Dia8'!$T$23+'Dia8'!$U$23+'Dia8'!$V$23</f>
        <v>0</v>
      </c>
      <c r="E229" s="385"/>
    </row>
    <row r="230" spans="1:5" x14ac:dyDescent="0.25">
      <c r="A230" s="257"/>
      <c r="B230" s="355">
        <v>19</v>
      </c>
      <c r="C230" s="347">
        <f>'Dia8'!$Y$24</f>
        <v>0</v>
      </c>
      <c r="D230" s="344">
        <f>'Dia8'!$S$24+'Dia8'!$T$24+'Dia8'!$U$24+'Dia8'!$V$24</f>
        <v>0</v>
      </c>
      <c r="E230" s="385"/>
    </row>
    <row r="231" spans="1:5" x14ac:dyDescent="0.25">
      <c r="A231" s="257"/>
      <c r="B231" s="356">
        <v>20</v>
      </c>
      <c r="C231" s="347">
        <f>'Dia8'!$Y$25</f>
        <v>0</v>
      </c>
      <c r="D231" s="344">
        <f>'Dia8'!$S$25+'Dia8'!$T$25+'Dia8'!$U$25+'Dia8'!$V$25</f>
        <v>0</v>
      </c>
      <c r="E231" s="385"/>
    </row>
    <row r="232" spans="1:5" x14ac:dyDescent="0.25">
      <c r="A232" s="257"/>
      <c r="B232" s="355">
        <v>21</v>
      </c>
      <c r="C232" s="347">
        <f>'Dia8'!$Y$26</f>
        <v>0</v>
      </c>
      <c r="D232" s="344">
        <f>'Dia8'!$S$26+'Dia8'!$T$26+'Dia8'!$U$26+'Dia8'!$V$26</f>
        <v>0</v>
      </c>
      <c r="E232" s="385"/>
    </row>
    <row r="233" spans="1:5" x14ac:dyDescent="0.25">
      <c r="A233" s="257"/>
      <c r="B233" s="356">
        <v>22</v>
      </c>
      <c r="C233" s="347">
        <f>'Dia8'!$Y$27</f>
        <v>0</v>
      </c>
      <c r="D233" s="344">
        <f>'Dia8'!$S$27+'Dia8'!$T$27+'Dia8'!$U$27+'Dia8'!$V$27</f>
        <v>0</v>
      </c>
      <c r="E233" s="385"/>
    </row>
    <row r="234" spans="1:5" x14ac:dyDescent="0.25">
      <c r="A234" s="257"/>
      <c r="B234" s="355">
        <v>23</v>
      </c>
      <c r="C234" s="377">
        <f>'Dia8'!$Y$28</f>
        <v>0</v>
      </c>
      <c r="D234" s="344">
        <f>'Dia8'!$S$28+'Dia8'!$T$28+'Dia8'!$U$28+'Dia8'!$V$28</f>
        <v>0</v>
      </c>
      <c r="E234" s="385"/>
    </row>
    <row r="235" spans="1:5" x14ac:dyDescent="0.25">
      <c r="A235" s="257"/>
      <c r="B235" s="356">
        <v>24</v>
      </c>
      <c r="C235" s="377">
        <f>'Dia8'!$Y$29</f>
        <v>0</v>
      </c>
      <c r="D235" s="344">
        <f>'Dia8'!$S$29+'Dia8'!$T$29+'Dia8'!$U$29+'Dia8'!$V$29</f>
        <v>0</v>
      </c>
      <c r="E235" s="385"/>
    </row>
    <row r="236" spans="1:5" x14ac:dyDescent="0.25">
      <c r="A236" s="257"/>
      <c r="B236" s="355">
        <v>25</v>
      </c>
      <c r="C236" s="377">
        <f>'Dia8'!$Y$30</f>
        <v>0</v>
      </c>
      <c r="D236" s="344">
        <f>'Dia8'!$S$30+'Dia8'!$T$30+'Dia8'!$U$30+'Dia8'!$V$30</f>
        <v>0</v>
      </c>
      <c r="E236" s="385"/>
    </row>
    <row r="237" spans="1:5" x14ac:dyDescent="0.25">
      <c r="A237" s="257"/>
      <c r="B237" s="356">
        <v>26</v>
      </c>
      <c r="C237" s="377">
        <f>'Dia8'!$Y$31</f>
        <v>0</v>
      </c>
      <c r="D237" s="344">
        <f>'Dia8'!$S$31+'Dia8'!$T$31+'Dia8'!$U$31+'Dia8'!$V$31</f>
        <v>0</v>
      </c>
      <c r="E237" s="385"/>
    </row>
    <row r="238" spans="1:5" x14ac:dyDescent="0.25">
      <c r="A238" s="257"/>
      <c r="B238" s="355">
        <v>27</v>
      </c>
      <c r="C238" s="377">
        <f>'Dia8'!$Y$32</f>
        <v>0</v>
      </c>
      <c r="D238" s="344">
        <f>'Dia8'!$S$32+'Dia8'!$T$32+'Dia8'!$U$32+'Dia8'!$V$32</f>
        <v>0</v>
      </c>
      <c r="E238" s="385"/>
    </row>
    <row r="239" spans="1:5" x14ac:dyDescent="0.25">
      <c r="A239" s="257"/>
      <c r="B239" s="356">
        <v>28</v>
      </c>
      <c r="C239" s="377">
        <f>'Dia8'!$Y$33</f>
        <v>0</v>
      </c>
      <c r="D239" s="344">
        <f>'Dia8'!$S$33+'Dia8'!$T$33+'Dia8'!$U$33+'Dia8'!$V$33</f>
        <v>0</v>
      </c>
      <c r="E239" s="385"/>
    </row>
    <row r="240" spans="1:5" x14ac:dyDescent="0.25">
      <c r="A240" s="257"/>
      <c r="B240" s="355">
        <v>29</v>
      </c>
      <c r="C240" s="377">
        <f>'Dia8'!$Y$34</f>
        <v>0</v>
      </c>
      <c r="D240" s="344">
        <f>'Dia8'!$S$34+'Dia8'!$T$34+'Dia8'!$U$34+'Dia8'!$V$34</f>
        <v>0</v>
      </c>
      <c r="E240" s="385"/>
    </row>
    <row r="241" spans="1:5" ht="15.75" thickBot="1" x14ac:dyDescent="0.3">
      <c r="A241" s="360"/>
      <c r="B241" s="362">
        <v>30</v>
      </c>
      <c r="C241" s="378">
        <f>'Dia8'!$Y$35</f>
        <v>0</v>
      </c>
      <c r="D241" s="345">
        <f>'Dia8'!$S$35+'Dia8'!$T$35+'Dia8'!$U$35+'Dia8'!$V$35</f>
        <v>0</v>
      </c>
      <c r="E241" s="385"/>
    </row>
    <row r="242" spans="1:5" x14ac:dyDescent="0.25">
      <c r="A242" s="339" t="str">
        <f>'Dia9'!$B$1</f>
        <v>Gener</v>
      </c>
      <c r="B242" s="357">
        <v>1</v>
      </c>
      <c r="C242" s="346">
        <f>'Dia9'!$Y$6</f>
        <v>0</v>
      </c>
      <c r="D242" s="341">
        <f>'Dia9'!$S$6+'Dia9'!$T$6+'Dia9'!$U$6+'Dia9'!$V$6</f>
        <v>0</v>
      </c>
      <c r="E242" s="385"/>
    </row>
    <row r="243" spans="1:5" x14ac:dyDescent="0.25">
      <c r="A243" s="342">
        <f>'Dia9'!$B$2</f>
        <v>9</v>
      </c>
      <c r="B243" s="356">
        <v>2</v>
      </c>
      <c r="C243" s="347">
        <f>'Dia9'!$Y$7</f>
        <v>0</v>
      </c>
      <c r="D243" s="344">
        <f>'Dia9'!$S$7+'Dia9'!$T$7+'Dia9'!$U$7+'Dia9'!$V$7</f>
        <v>0</v>
      </c>
      <c r="E243" s="385"/>
    </row>
    <row r="244" spans="1:5" x14ac:dyDescent="0.25">
      <c r="A244" s="257"/>
      <c r="B244" s="355">
        <v>3</v>
      </c>
      <c r="C244" s="347">
        <f>'Dia9'!$Y$8</f>
        <v>0</v>
      </c>
      <c r="D244" s="344">
        <f>'Dia9'!$S$8+'Dia9'!$T$8+'Dia9'!$U$8+'Dia9'!$V$8</f>
        <v>0</v>
      </c>
      <c r="E244" s="385"/>
    </row>
    <row r="245" spans="1:5" x14ac:dyDescent="0.25">
      <c r="A245" s="257"/>
      <c r="B245" s="356">
        <v>4</v>
      </c>
      <c r="C245" s="347">
        <f>'Dia9'!$Y$9</f>
        <v>0</v>
      </c>
      <c r="D245" s="344">
        <f>'Dia9'!$S$9+'Dia9'!$T$9+'Dia9'!$U$9+'Dia9'!$V$9</f>
        <v>0</v>
      </c>
      <c r="E245" s="385"/>
    </row>
    <row r="246" spans="1:5" x14ac:dyDescent="0.25">
      <c r="A246" s="257"/>
      <c r="B246" s="355">
        <v>5</v>
      </c>
      <c r="C246" s="347">
        <f>'Dia9'!$Y$10</f>
        <v>0</v>
      </c>
      <c r="D246" s="344">
        <f>'Dia9'!$S$10+'Dia9'!$T$10+'Dia9'!$U$10+'Dia9'!$V$10</f>
        <v>0</v>
      </c>
      <c r="E246" s="385"/>
    </row>
    <row r="247" spans="1:5" x14ac:dyDescent="0.25">
      <c r="A247" s="257"/>
      <c r="B247" s="356">
        <v>6</v>
      </c>
      <c r="C247" s="347">
        <f>'Dia9'!$Y$11</f>
        <v>0</v>
      </c>
      <c r="D247" s="344">
        <f>'Dia9'!$S$11+'Dia9'!$T$11+'Dia9'!$U$11+'Dia9'!$V$11</f>
        <v>0</v>
      </c>
      <c r="E247" s="385"/>
    </row>
    <row r="248" spans="1:5" x14ac:dyDescent="0.25">
      <c r="A248" s="257"/>
      <c r="B248" s="355">
        <v>7</v>
      </c>
      <c r="C248" s="347">
        <f>'Dia9'!$Y$12</f>
        <v>0</v>
      </c>
      <c r="D248" s="344">
        <f>'Dia9'!$S$12+'Dia9'!$T$12+'Dia9'!$U$12+'Dia9'!$V$12</f>
        <v>0</v>
      </c>
      <c r="E248" s="385"/>
    </row>
    <row r="249" spans="1:5" x14ac:dyDescent="0.25">
      <c r="A249" s="257"/>
      <c r="B249" s="356">
        <v>8</v>
      </c>
      <c r="C249" s="347">
        <f>'Dia9'!$Y$13</f>
        <v>0</v>
      </c>
      <c r="D249" s="344">
        <f>'Dia9'!$S$13+'Dia9'!$T$13+'Dia9'!$U$13+'Dia9'!$V$13</f>
        <v>0</v>
      </c>
      <c r="E249" s="385"/>
    </row>
    <row r="250" spans="1:5" x14ac:dyDescent="0.25">
      <c r="A250" s="257"/>
      <c r="B250" s="355">
        <v>9</v>
      </c>
      <c r="C250" s="347">
        <f>'Dia9'!$Y$14</f>
        <v>0</v>
      </c>
      <c r="D250" s="344">
        <f>'Dia9'!$S$14+'Dia9'!$T$14+'Dia9'!$U$14+'Dia9'!$V$14</f>
        <v>0</v>
      </c>
      <c r="E250" s="385"/>
    </row>
    <row r="251" spans="1:5" x14ac:dyDescent="0.25">
      <c r="A251" s="257"/>
      <c r="B251" s="356">
        <v>10</v>
      </c>
      <c r="C251" s="347">
        <f>'Dia9'!$Y$15</f>
        <v>0</v>
      </c>
      <c r="D251" s="344">
        <f>'Dia9'!$S$15+'Dia9'!$T$15+'Dia9'!$U$15+'Dia9'!$V$15</f>
        <v>0</v>
      </c>
      <c r="E251" s="385"/>
    </row>
    <row r="252" spans="1:5" x14ac:dyDescent="0.25">
      <c r="A252" s="257"/>
      <c r="B252" s="355">
        <v>11</v>
      </c>
      <c r="C252" s="347">
        <f>'Dia9'!$Y$16</f>
        <v>0</v>
      </c>
      <c r="D252" s="344">
        <f>'Dia9'!$S$16+'Dia9'!$T$16+'Dia9'!$U$16+'Dia9'!$V$16</f>
        <v>0</v>
      </c>
      <c r="E252" s="385"/>
    </row>
    <row r="253" spans="1:5" x14ac:dyDescent="0.25">
      <c r="A253" s="257"/>
      <c r="B253" s="356">
        <v>12</v>
      </c>
      <c r="C253" s="347">
        <f>'Dia9'!$Y$17</f>
        <v>0</v>
      </c>
      <c r="D253" s="344">
        <f>'Dia9'!$S$17+'Dia9'!$T$17+'Dia9'!$U$17+'Dia9'!$V$17</f>
        <v>0</v>
      </c>
      <c r="E253" s="385"/>
    </row>
    <row r="254" spans="1:5" x14ac:dyDescent="0.25">
      <c r="A254" s="257"/>
      <c r="B254" s="355">
        <v>13</v>
      </c>
      <c r="C254" s="347">
        <f>'Dia9'!$Y$18</f>
        <v>0</v>
      </c>
      <c r="D254" s="344">
        <f>'Dia9'!$S$18+'Dia9'!$T$18+'Dia9'!$U$18+'Dia9'!$V$18</f>
        <v>0</v>
      </c>
      <c r="E254" s="385"/>
    </row>
    <row r="255" spans="1:5" x14ac:dyDescent="0.25">
      <c r="A255" s="257"/>
      <c r="B255" s="356">
        <v>14</v>
      </c>
      <c r="C255" s="347">
        <f>'Dia9'!$Y$19</f>
        <v>0</v>
      </c>
      <c r="D255" s="344">
        <f>'Dia9'!$S$19+'Dia9'!$T$19+'Dia9'!$U$19+'Dia9'!$V$19</f>
        <v>0</v>
      </c>
      <c r="E255" s="385"/>
    </row>
    <row r="256" spans="1:5" x14ac:dyDescent="0.25">
      <c r="A256" s="257"/>
      <c r="B256" s="355">
        <v>15</v>
      </c>
      <c r="C256" s="347">
        <f>'Dia9'!$Y$20</f>
        <v>0</v>
      </c>
      <c r="D256" s="344">
        <f>'Dia9'!$S$20+'Dia9'!$T$20+'Dia9'!$U$20+'Dia9'!$V$20</f>
        <v>0</v>
      </c>
      <c r="E256" s="385"/>
    </row>
    <row r="257" spans="1:5" x14ac:dyDescent="0.25">
      <c r="A257" s="257"/>
      <c r="B257" s="356">
        <v>16</v>
      </c>
      <c r="C257" s="347">
        <f>'Dia9'!$Y$21</f>
        <v>0</v>
      </c>
      <c r="D257" s="344">
        <f>'Dia9'!$S$21+'Dia9'!$T$21+'Dia9'!$U$21+'Dia9'!$V$21</f>
        <v>0</v>
      </c>
      <c r="E257" s="385"/>
    </row>
    <row r="258" spans="1:5" x14ac:dyDescent="0.25">
      <c r="A258" s="257"/>
      <c r="B258" s="355">
        <v>17</v>
      </c>
      <c r="C258" s="347">
        <f>'Dia9'!$Y$22</f>
        <v>0</v>
      </c>
      <c r="D258" s="344">
        <f>'Dia9'!$S$22+'Dia9'!$T$22+'Dia9'!$U$22+'Dia9'!$V$22</f>
        <v>0</v>
      </c>
      <c r="E258" s="385"/>
    </row>
    <row r="259" spans="1:5" x14ac:dyDescent="0.25">
      <c r="A259" s="257"/>
      <c r="B259" s="356">
        <v>18</v>
      </c>
      <c r="C259" s="347">
        <f>'Dia9'!$Y$23</f>
        <v>0</v>
      </c>
      <c r="D259" s="344">
        <f>'Dia9'!$S$23+'Dia9'!$T$23+'Dia9'!$U$23+'Dia9'!$V$23</f>
        <v>0</v>
      </c>
      <c r="E259" s="385"/>
    </row>
    <row r="260" spans="1:5" x14ac:dyDescent="0.25">
      <c r="A260" s="257"/>
      <c r="B260" s="355">
        <v>19</v>
      </c>
      <c r="C260" s="347">
        <f>'Dia9'!$Y$24</f>
        <v>0</v>
      </c>
      <c r="D260" s="344">
        <f>'Dia9'!$S$24+'Dia9'!$T$24+'Dia9'!$U$24+'Dia9'!$V$24</f>
        <v>0</v>
      </c>
      <c r="E260" s="385"/>
    </row>
    <row r="261" spans="1:5" x14ac:dyDescent="0.25">
      <c r="A261" s="257"/>
      <c r="B261" s="356">
        <v>20</v>
      </c>
      <c r="C261" s="347">
        <f>'Dia9'!$Y$25</f>
        <v>0</v>
      </c>
      <c r="D261" s="344">
        <f>'Dia9'!$S$25+'Dia9'!$T$25+'Dia9'!$U$25+'Dia9'!$V$25</f>
        <v>0</v>
      </c>
      <c r="E261" s="385"/>
    </row>
    <row r="262" spans="1:5" x14ac:dyDescent="0.25">
      <c r="A262" s="257"/>
      <c r="B262" s="355">
        <v>21</v>
      </c>
      <c r="C262" s="347">
        <f>'Dia9'!$Y$26</f>
        <v>0</v>
      </c>
      <c r="D262" s="344">
        <f>'Dia9'!$S$26+'Dia9'!$T$26+'Dia9'!$U$26+'Dia9'!$V$26</f>
        <v>0</v>
      </c>
      <c r="E262" s="385"/>
    </row>
    <row r="263" spans="1:5" x14ac:dyDescent="0.25">
      <c r="A263" s="257"/>
      <c r="B263" s="356">
        <v>22</v>
      </c>
      <c r="C263" s="347">
        <f>'Dia9'!$Y$27</f>
        <v>0</v>
      </c>
      <c r="D263" s="344">
        <f>'Dia9'!$S$27+'Dia9'!$T$27+'Dia9'!$U$27+'Dia9'!$V$27</f>
        <v>0</v>
      </c>
      <c r="E263" s="385"/>
    </row>
    <row r="264" spans="1:5" x14ac:dyDescent="0.25">
      <c r="A264" s="257"/>
      <c r="B264" s="355">
        <v>23</v>
      </c>
      <c r="C264" s="377">
        <f>'Dia9'!$Y$28</f>
        <v>0</v>
      </c>
      <c r="D264" s="344">
        <f>'Dia9'!$S$28+'Dia9'!$T$28+'Dia9'!$U$28+'Dia9'!$V$28</f>
        <v>0</v>
      </c>
      <c r="E264" s="385"/>
    </row>
    <row r="265" spans="1:5" x14ac:dyDescent="0.25">
      <c r="A265" s="257"/>
      <c r="B265" s="356">
        <v>24</v>
      </c>
      <c r="C265" s="377">
        <f>'Dia9'!$Y$29</f>
        <v>0</v>
      </c>
      <c r="D265" s="344">
        <f>'Dia9'!$S$29+'Dia9'!$T$29+'Dia9'!$U$29+'Dia9'!$V$29</f>
        <v>0</v>
      </c>
      <c r="E265" s="385"/>
    </row>
    <row r="266" spans="1:5" x14ac:dyDescent="0.25">
      <c r="A266" s="257"/>
      <c r="B266" s="355">
        <v>25</v>
      </c>
      <c r="C266" s="377">
        <f>'Dia9'!$Y$30</f>
        <v>0</v>
      </c>
      <c r="D266" s="344">
        <f>'Dia9'!$S$30+'Dia9'!$T$30+'Dia9'!$U$30+'Dia9'!$V$30</f>
        <v>0</v>
      </c>
      <c r="E266" s="385"/>
    </row>
    <row r="267" spans="1:5" x14ac:dyDescent="0.25">
      <c r="A267" s="257"/>
      <c r="B267" s="356">
        <v>26</v>
      </c>
      <c r="C267" s="377">
        <f>'Dia9'!$Y$31</f>
        <v>0</v>
      </c>
      <c r="D267" s="344">
        <f>'Dia9'!$S$31+'Dia9'!$T$31+'Dia9'!$U$31+'Dia9'!$V$31</f>
        <v>0</v>
      </c>
      <c r="E267" s="385"/>
    </row>
    <row r="268" spans="1:5" x14ac:dyDescent="0.25">
      <c r="A268" s="257"/>
      <c r="B268" s="355">
        <v>27</v>
      </c>
      <c r="C268" s="377">
        <f>'Dia9'!$Y$32</f>
        <v>0</v>
      </c>
      <c r="D268" s="344">
        <f>'Dia9'!$S$32+'Dia9'!$T$32+'Dia9'!$U$32+'Dia9'!$V$32</f>
        <v>0</v>
      </c>
      <c r="E268" s="385"/>
    </row>
    <row r="269" spans="1:5" x14ac:dyDescent="0.25">
      <c r="A269" s="257"/>
      <c r="B269" s="356">
        <v>28</v>
      </c>
      <c r="C269" s="377">
        <f>'Dia9'!$Y$33</f>
        <v>0</v>
      </c>
      <c r="D269" s="344">
        <f>'Dia9'!$S$33+'Dia9'!$T$33+'Dia9'!$U$33+'Dia9'!$V$33</f>
        <v>0</v>
      </c>
      <c r="E269" s="385"/>
    </row>
    <row r="270" spans="1:5" x14ac:dyDescent="0.25">
      <c r="A270" s="257"/>
      <c r="B270" s="355">
        <v>29</v>
      </c>
      <c r="C270" s="377">
        <f>'Dia9'!$Y$34</f>
        <v>0</v>
      </c>
      <c r="D270" s="344">
        <f>'Dia9'!$S$34+'Dia9'!$T$34+'Dia9'!$U$34+'Dia9'!$V$34</f>
        <v>0</v>
      </c>
      <c r="E270" s="385"/>
    </row>
    <row r="271" spans="1:5" ht="15.75" thickBot="1" x14ac:dyDescent="0.3">
      <c r="A271" s="360"/>
      <c r="B271" s="362">
        <v>30</v>
      </c>
      <c r="C271" s="378">
        <f>'Dia9'!$Y$35</f>
        <v>0</v>
      </c>
      <c r="D271" s="345">
        <f>'Dia9'!$S$35+'Dia9'!$T$35+'Dia9'!$U$35+'Dia9'!$V$35</f>
        <v>0</v>
      </c>
      <c r="E271" s="385"/>
    </row>
    <row r="272" spans="1:5" x14ac:dyDescent="0.25">
      <c r="A272" s="339" t="str">
        <f>'Dia10'!$B$1</f>
        <v>Gener</v>
      </c>
      <c r="B272" s="357">
        <v>1</v>
      </c>
      <c r="C272" s="346">
        <f>'Dia10'!$Y$6</f>
        <v>0</v>
      </c>
      <c r="D272" s="341">
        <f>'Dia10'!$S$6+'Dia10'!$T$6+'Dia10'!$U$6+'Dia10'!$V$6</f>
        <v>0</v>
      </c>
      <c r="E272" s="385"/>
    </row>
    <row r="273" spans="1:5" x14ac:dyDescent="0.25">
      <c r="A273" s="342">
        <f>'Dia10'!$B$2</f>
        <v>10</v>
      </c>
      <c r="B273" s="356">
        <v>2</v>
      </c>
      <c r="C273" s="347">
        <f>'Dia10'!$Y$7</f>
        <v>0</v>
      </c>
      <c r="D273" s="344">
        <f>'Dia10'!$S$7+'Dia10'!$T$7+'Dia10'!$U$7+'Dia10'!$V$7</f>
        <v>0</v>
      </c>
      <c r="E273" s="385"/>
    </row>
    <row r="274" spans="1:5" x14ac:dyDescent="0.25">
      <c r="A274" s="257"/>
      <c r="B274" s="355">
        <v>3</v>
      </c>
      <c r="C274" s="347">
        <f>'Dia10'!$Y$8</f>
        <v>0</v>
      </c>
      <c r="D274" s="344">
        <f>'Dia10'!$S$8+'Dia10'!$T$8+'Dia10'!$U$8+'Dia10'!$V$8</f>
        <v>0</v>
      </c>
      <c r="E274" s="385"/>
    </row>
    <row r="275" spans="1:5" x14ac:dyDescent="0.25">
      <c r="A275" s="257"/>
      <c r="B275" s="356">
        <v>4</v>
      </c>
      <c r="C275" s="347">
        <f>'Dia10'!$Y$9</f>
        <v>0</v>
      </c>
      <c r="D275" s="344">
        <f>'Dia10'!$S$9+'Dia10'!$T$9+'Dia10'!$U$9+'Dia10'!$V$9</f>
        <v>0</v>
      </c>
      <c r="E275" s="385"/>
    </row>
    <row r="276" spans="1:5" x14ac:dyDescent="0.25">
      <c r="A276" s="257"/>
      <c r="B276" s="355">
        <v>5</v>
      </c>
      <c r="C276" s="347">
        <f>'Dia10'!$Y$10</f>
        <v>0</v>
      </c>
      <c r="D276" s="344">
        <f>'Dia10'!$S$10+'Dia10'!$T$10+'Dia10'!$U$10+'Dia10'!$V$10</f>
        <v>0</v>
      </c>
      <c r="E276" s="385"/>
    </row>
    <row r="277" spans="1:5" x14ac:dyDescent="0.25">
      <c r="A277" s="257"/>
      <c r="B277" s="356">
        <v>6</v>
      </c>
      <c r="C277" s="347">
        <f>'Dia10'!$Y$11</f>
        <v>0</v>
      </c>
      <c r="D277" s="344">
        <f>'Dia10'!$S$11+'Dia10'!$T$11+'Dia10'!$U$11+'Dia10'!$V$11</f>
        <v>0</v>
      </c>
      <c r="E277" s="385"/>
    </row>
    <row r="278" spans="1:5" x14ac:dyDescent="0.25">
      <c r="A278" s="257"/>
      <c r="B278" s="355">
        <v>7</v>
      </c>
      <c r="C278" s="347">
        <f>'Dia10'!$Y$12</f>
        <v>0</v>
      </c>
      <c r="D278" s="344">
        <f>'Dia10'!$S$12+'Dia10'!$T$12+'Dia10'!$U$12+'Dia10'!$V$12</f>
        <v>0</v>
      </c>
      <c r="E278" s="385"/>
    </row>
    <row r="279" spans="1:5" x14ac:dyDescent="0.25">
      <c r="A279" s="257"/>
      <c r="B279" s="356">
        <v>8</v>
      </c>
      <c r="C279" s="347">
        <f>'Dia10'!$Y$13</f>
        <v>0</v>
      </c>
      <c r="D279" s="344">
        <f>'Dia10'!$S$13+'Dia10'!$T$13+'Dia10'!$U$13+'Dia10'!$V$13</f>
        <v>0</v>
      </c>
      <c r="E279" s="385"/>
    </row>
    <row r="280" spans="1:5" x14ac:dyDescent="0.25">
      <c r="A280" s="257"/>
      <c r="B280" s="355">
        <v>9</v>
      </c>
      <c r="C280" s="347">
        <f>'Dia10'!$Y$14</f>
        <v>0</v>
      </c>
      <c r="D280" s="344">
        <f>'Dia10'!$S$14+'Dia10'!$T$14+'Dia10'!$U$14+'Dia10'!$V$14</f>
        <v>0</v>
      </c>
      <c r="E280" s="385"/>
    </row>
    <row r="281" spans="1:5" x14ac:dyDescent="0.25">
      <c r="A281" s="257"/>
      <c r="B281" s="356">
        <v>10</v>
      </c>
      <c r="C281" s="347">
        <f>'Dia10'!$Y$15</f>
        <v>0</v>
      </c>
      <c r="D281" s="344">
        <f>'Dia10'!$S$15+'Dia10'!$T$15+'Dia10'!$U$15+'Dia10'!$V$15</f>
        <v>0</v>
      </c>
      <c r="E281" s="385"/>
    </row>
    <row r="282" spans="1:5" x14ac:dyDescent="0.25">
      <c r="A282" s="257"/>
      <c r="B282" s="355">
        <v>11</v>
      </c>
      <c r="C282" s="347">
        <f>'Dia10'!$Y$16</f>
        <v>0</v>
      </c>
      <c r="D282" s="344">
        <f>'Dia10'!$S$16+'Dia10'!$T$16+'Dia10'!$U$16+'Dia10'!$V$16</f>
        <v>0</v>
      </c>
      <c r="E282" s="385"/>
    </row>
    <row r="283" spans="1:5" x14ac:dyDescent="0.25">
      <c r="A283" s="257"/>
      <c r="B283" s="356">
        <v>12</v>
      </c>
      <c r="C283" s="347">
        <f>'Dia10'!$Y$17</f>
        <v>0</v>
      </c>
      <c r="D283" s="344">
        <f>'Dia10'!$S$17+'Dia10'!$T$17+'Dia10'!$U$17+'Dia10'!$V$17</f>
        <v>0</v>
      </c>
      <c r="E283" s="385"/>
    </row>
    <row r="284" spans="1:5" x14ac:dyDescent="0.25">
      <c r="A284" s="257"/>
      <c r="B284" s="355">
        <v>13</v>
      </c>
      <c r="C284" s="347">
        <f>'Dia10'!$Y$18</f>
        <v>0</v>
      </c>
      <c r="D284" s="344">
        <f>'Dia10'!$S$18+'Dia10'!$T$18+'Dia10'!$U$18+'Dia10'!$V$18</f>
        <v>0</v>
      </c>
      <c r="E284" s="385"/>
    </row>
    <row r="285" spans="1:5" x14ac:dyDescent="0.25">
      <c r="A285" s="257"/>
      <c r="B285" s="356">
        <v>14</v>
      </c>
      <c r="C285" s="347">
        <f>'Dia10'!$Y$19</f>
        <v>0</v>
      </c>
      <c r="D285" s="344">
        <f>'Dia10'!$S$19+'Dia10'!$T$19+'Dia10'!$U$19+'Dia10'!$V$19</f>
        <v>0</v>
      </c>
      <c r="E285" s="385"/>
    </row>
    <row r="286" spans="1:5" x14ac:dyDescent="0.25">
      <c r="A286" s="257"/>
      <c r="B286" s="355">
        <v>15</v>
      </c>
      <c r="C286" s="347">
        <f>'Dia10'!$Y$20</f>
        <v>0</v>
      </c>
      <c r="D286" s="344">
        <f>'Dia10'!$S$20+'Dia10'!$T$20+'Dia10'!$U$20+'Dia10'!$V$20</f>
        <v>0</v>
      </c>
      <c r="E286" s="385"/>
    </row>
    <row r="287" spans="1:5" x14ac:dyDescent="0.25">
      <c r="A287" s="257"/>
      <c r="B287" s="356">
        <v>16</v>
      </c>
      <c r="C287" s="347">
        <f>'Dia10'!$Y$21</f>
        <v>0</v>
      </c>
      <c r="D287" s="344">
        <f>'Dia10'!$S$21+'Dia10'!$T$21+'Dia10'!$U$21+'Dia10'!$V$21</f>
        <v>0</v>
      </c>
      <c r="E287" s="385"/>
    </row>
    <row r="288" spans="1:5" x14ac:dyDescent="0.25">
      <c r="A288" s="257"/>
      <c r="B288" s="355">
        <v>17</v>
      </c>
      <c r="C288" s="347">
        <f>'Dia10'!$Y$22</f>
        <v>0</v>
      </c>
      <c r="D288" s="344">
        <f>'Dia10'!$S$22+'Dia10'!$T$22+'Dia10'!$U$22+'Dia10'!$V$22</f>
        <v>0</v>
      </c>
      <c r="E288" s="385"/>
    </row>
    <row r="289" spans="1:5" x14ac:dyDescent="0.25">
      <c r="A289" s="257"/>
      <c r="B289" s="356">
        <v>18</v>
      </c>
      <c r="C289" s="347">
        <f>'Dia10'!$Y$23</f>
        <v>0</v>
      </c>
      <c r="D289" s="344">
        <f>'Dia10'!$S$23+'Dia10'!$T$23+'Dia10'!$U$23+'Dia10'!$V$23</f>
        <v>0</v>
      </c>
      <c r="E289" s="385"/>
    </row>
    <row r="290" spans="1:5" x14ac:dyDescent="0.25">
      <c r="A290" s="257"/>
      <c r="B290" s="355">
        <v>19</v>
      </c>
      <c r="C290" s="347">
        <f>'Dia10'!$Y$24</f>
        <v>0</v>
      </c>
      <c r="D290" s="344">
        <f>'Dia10'!$S$24+'Dia10'!$T$24+'Dia10'!$U$24+'Dia10'!$V$24</f>
        <v>0</v>
      </c>
      <c r="E290" s="385"/>
    </row>
    <row r="291" spans="1:5" x14ac:dyDescent="0.25">
      <c r="A291" s="257"/>
      <c r="B291" s="356">
        <v>20</v>
      </c>
      <c r="C291" s="347">
        <f>'Dia10'!$Y$25</f>
        <v>0</v>
      </c>
      <c r="D291" s="344">
        <f>'Dia10'!$S$25+'Dia10'!$T$25+'Dia10'!$U$25+'Dia10'!$V$25</f>
        <v>0</v>
      </c>
      <c r="E291" s="385"/>
    </row>
    <row r="292" spans="1:5" x14ac:dyDescent="0.25">
      <c r="A292" s="257"/>
      <c r="B292" s="355">
        <v>21</v>
      </c>
      <c r="C292" s="347">
        <f>'Dia10'!$Y$26</f>
        <v>0</v>
      </c>
      <c r="D292" s="344">
        <f>'Dia10'!$S$26+'Dia10'!$T$26+'Dia10'!$U$26+'Dia10'!$V$26</f>
        <v>0</v>
      </c>
      <c r="E292" s="385"/>
    </row>
    <row r="293" spans="1:5" x14ac:dyDescent="0.25">
      <c r="A293" s="257"/>
      <c r="B293" s="356">
        <v>22</v>
      </c>
      <c r="C293" s="347">
        <f>'Dia10'!$Y$27</f>
        <v>0</v>
      </c>
      <c r="D293" s="344">
        <f>'Dia10'!$S$27+'Dia10'!$T$27+'Dia10'!$U$27+'Dia10'!$V$27</f>
        <v>0</v>
      </c>
      <c r="E293" s="385"/>
    </row>
    <row r="294" spans="1:5" x14ac:dyDescent="0.25">
      <c r="A294" s="257"/>
      <c r="B294" s="355">
        <v>23</v>
      </c>
      <c r="C294" s="377">
        <f>'Dia10'!$Y$28</f>
        <v>0</v>
      </c>
      <c r="D294" s="344">
        <f>'Dia10'!$S$28+'Dia10'!$T$28+'Dia10'!$U$28+'Dia10'!$V$28</f>
        <v>0</v>
      </c>
      <c r="E294" s="385"/>
    </row>
    <row r="295" spans="1:5" x14ac:dyDescent="0.25">
      <c r="A295" s="257"/>
      <c r="B295" s="356">
        <v>24</v>
      </c>
      <c r="C295" s="377">
        <f>'Dia10'!$Y$29</f>
        <v>0</v>
      </c>
      <c r="D295" s="344">
        <f>'Dia10'!$S$29+'Dia10'!$T$29+'Dia10'!$U$29+'Dia10'!$V$29</f>
        <v>0</v>
      </c>
      <c r="E295" s="385"/>
    </row>
    <row r="296" spans="1:5" x14ac:dyDescent="0.25">
      <c r="A296" s="257"/>
      <c r="B296" s="355">
        <v>25</v>
      </c>
      <c r="C296" s="377">
        <f>'Dia10'!$Y$30</f>
        <v>0</v>
      </c>
      <c r="D296" s="344">
        <f>'Dia10'!$S$30+'Dia10'!$T$30+'Dia10'!$U$30+'Dia10'!$V$30</f>
        <v>0</v>
      </c>
      <c r="E296" s="385"/>
    </row>
    <row r="297" spans="1:5" x14ac:dyDescent="0.25">
      <c r="A297" s="257"/>
      <c r="B297" s="356">
        <v>26</v>
      </c>
      <c r="C297" s="377">
        <f>'Dia10'!$Y$31</f>
        <v>0</v>
      </c>
      <c r="D297" s="344">
        <f>'Dia10'!$S$31+'Dia10'!$T$31+'Dia10'!$U$31+'Dia10'!$V$31</f>
        <v>0</v>
      </c>
      <c r="E297" s="385"/>
    </row>
    <row r="298" spans="1:5" x14ac:dyDescent="0.25">
      <c r="A298" s="257"/>
      <c r="B298" s="355">
        <v>27</v>
      </c>
      <c r="C298" s="377">
        <f>'Dia10'!$Y$32</f>
        <v>0</v>
      </c>
      <c r="D298" s="344">
        <f>'Dia10'!$S$32+'Dia10'!$T$32+'Dia10'!$U$32+'Dia10'!$V$32</f>
        <v>0</v>
      </c>
      <c r="E298" s="385"/>
    </row>
    <row r="299" spans="1:5" x14ac:dyDescent="0.25">
      <c r="A299" s="257"/>
      <c r="B299" s="356">
        <v>28</v>
      </c>
      <c r="C299" s="377">
        <f>'Dia10'!$Y$33</f>
        <v>0</v>
      </c>
      <c r="D299" s="344">
        <f>'Dia10'!$S$33+'Dia10'!$T$33+'Dia10'!$U$33+'Dia10'!$V$33</f>
        <v>0</v>
      </c>
      <c r="E299" s="385"/>
    </row>
    <row r="300" spans="1:5" x14ac:dyDescent="0.25">
      <c r="A300" s="257"/>
      <c r="B300" s="355">
        <v>29</v>
      </c>
      <c r="C300" s="377">
        <f>'Dia10'!$Y$34</f>
        <v>0</v>
      </c>
      <c r="D300" s="344">
        <f>'Dia10'!$S$34+'Dia10'!$T$34+'Dia10'!$U$34+'Dia10'!$V$34</f>
        <v>0</v>
      </c>
      <c r="E300" s="385"/>
    </row>
    <row r="301" spans="1:5" ht="15.75" thickBot="1" x14ac:dyDescent="0.3">
      <c r="A301" s="360"/>
      <c r="B301" s="362">
        <v>30</v>
      </c>
      <c r="C301" s="378">
        <f>'Dia10'!$Y$35</f>
        <v>0</v>
      </c>
      <c r="D301" s="345">
        <f>'Dia10'!$S$35+'Dia10'!$T$35+'Dia10'!$U$35+'Dia10'!$V$35</f>
        <v>0</v>
      </c>
      <c r="E301" s="385"/>
    </row>
    <row r="302" spans="1:5" x14ac:dyDescent="0.25">
      <c r="A302" s="339" t="str">
        <f>'Dia11'!$B$1</f>
        <v>Gener</v>
      </c>
      <c r="B302" s="357">
        <v>1</v>
      </c>
      <c r="C302" s="346">
        <f>'Dia11'!$Y$6</f>
        <v>0</v>
      </c>
      <c r="D302" s="341">
        <f>'Dia11'!$S$6+'Dia11'!$T$6+'Dia11'!$U$6+'Dia11'!$V$6</f>
        <v>0</v>
      </c>
      <c r="E302" s="385"/>
    </row>
    <row r="303" spans="1:5" x14ac:dyDescent="0.25">
      <c r="A303" s="342">
        <f>'Dia11'!$B$2</f>
        <v>11</v>
      </c>
      <c r="B303" s="356">
        <v>2</v>
      </c>
      <c r="C303" s="347">
        <f>'Dia11'!$Y$7</f>
        <v>0</v>
      </c>
      <c r="D303" s="344">
        <f>'Dia11'!$S$7+'Dia11'!$T$7+'Dia11'!$U$7+'Dia11'!$V$7</f>
        <v>0</v>
      </c>
      <c r="E303" s="385"/>
    </row>
    <row r="304" spans="1:5" x14ac:dyDescent="0.25">
      <c r="A304" s="257"/>
      <c r="B304" s="355">
        <v>3</v>
      </c>
      <c r="C304" s="347">
        <f>'Dia11'!$Y$8</f>
        <v>0</v>
      </c>
      <c r="D304" s="344">
        <f>'Dia11'!$S$8+'Dia11'!$T$8+'Dia11'!$U$8+'Dia11'!$V$8</f>
        <v>0</v>
      </c>
      <c r="E304" s="385"/>
    </row>
    <row r="305" spans="1:5" x14ac:dyDescent="0.25">
      <c r="A305" s="257"/>
      <c r="B305" s="356">
        <v>4</v>
      </c>
      <c r="C305" s="347">
        <f>'Dia11'!$Y$9</f>
        <v>0</v>
      </c>
      <c r="D305" s="344">
        <f>'Dia11'!$S$9+'Dia11'!$T$9+'Dia11'!$U$9+'Dia11'!$V$9</f>
        <v>0</v>
      </c>
      <c r="E305" s="385"/>
    </row>
    <row r="306" spans="1:5" x14ac:dyDescent="0.25">
      <c r="A306" s="257"/>
      <c r="B306" s="355">
        <v>5</v>
      </c>
      <c r="C306" s="347">
        <f>'Dia11'!$Y$10</f>
        <v>0</v>
      </c>
      <c r="D306" s="344">
        <f>'Dia11'!$S$10+'Dia11'!$T$10+'Dia11'!$U$10+'Dia11'!$V$10</f>
        <v>0</v>
      </c>
      <c r="E306" s="385"/>
    </row>
    <row r="307" spans="1:5" x14ac:dyDescent="0.25">
      <c r="A307" s="257"/>
      <c r="B307" s="356">
        <v>6</v>
      </c>
      <c r="C307" s="347">
        <f>'Dia11'!$Y$11</f>
        <v>0</v>
      </c>
      <c r="D307" s="344">
        <f>'Dia11'!$S$11+'Dia11'!$T$11+'Dia11'!$U$11+'Dia11'!$V$11</f>
        <v>0</v>
      </c>
      <c r="E307" s="385"/>
    </row>
    <row r="308" spans="1:5" x14ac:dyDescent="0.25">
      <c r="A308" s="257"/>
      <c r="B308" s="355">
        <v>7</v>
      </c>
      <c r="C308" s="347">
        <f>'Dia11'!$Y$12</f>
        <v>0</v>
      </c>
      <c r="D308" s="344">
        <f>'Dia11'!$S$12+'Dia11'!$T$12+'Dia11'!$U$12+'Dia11'!$V$12</f>
        <v>0</v>
      </c>
      <c r="E308" s="385"/>
    </row>
    <row r="309" spans="1:5" x14ac:dyDescent="0.25">
      <c r="A309" s="257"/>
      <c r="B309" s="356">
        <v>8</v>
      </c>
      <c r="C309" s="347">
        <f>'Dia11'!$Y$13</f>
        <v>0</v>
      </c>
      <c r="D309" s="344">
        <f>'Dia11'!$S$13+'Dia11'!$T$13+'Dia11'!$U$13+'Dia11'!$V$13</f>
        <v>0</v>
      </c>
      <c r="E309" s="385"/>
    </row>
    <row r="310" spans="1:5" x14ac:dyDescent="0.25">
      <c r="A310" s="257"/>
      <c r="B310" s="355">
        <v>9</v>
      </c>
      <c r="C310" s="347">
        <f>'Dia11'!$Y$14</f>
        <v>0</v>
      </c>
      <c r="D310" s="344">
        <f>'Dia11'!$S$14+'Dia11'!$T$14+'Dia11'!$U$14+'Dia11'!$V$14</f>
        <v>0</v>
      </c>
      <c r="E310" s="385"/>
    </row>
    <row r="311" spans="1:5" x14ac:dyDescent="0.25">
      <c r="A311" s="257"/>
      <c r="B311" s="356">
        <v>10</v>
      </c>
      <c r="C311" s="347">
        <f>'Dia11'!$Y$15</f>
        <v>0</v>
      </c>
      <c r="D311" s="344">
        <f>'Dia11'!$S$15+'Dia11'!$T$15+'Dia11'!$U$15+'Dia11'!$V$15</f>
        <v>0</v>
      </c>
      <c r="E311" s="385"/>
    </row>
    <row r="312" spans="1:5" x14ac:dyDescent="0.25">
      <c r="A312" s="257"/>
      <c r="B312" s="355">
        <v>11</v>
      </c>
      <c r="C312" s="347">
        <f>'Dia11'!$Y$16</f>
        <v>0</v>
      </c>
      <c r="D312" s="344">
        <f>'Dia11'!$S$16+'Dia11'!$T$16+'Dia11'!$U$16+'Dia11'!$V$16</f>
        <v>0</v>
      </c>
      <c r="E312" s="385"/>
    </row>
    <row r="313" spans="1:5" x14ac:dyDescent="0.25">
      <c r="A313" s="257"/>
      <c r="B313" s="356">
        <v>12</v>
      </c>
      <c r="C313" s="347">
        <f>'Dia11'!$Y$17</f>
        <v>0</v>
      </c>
      <c r="D313" s="344">
        <f>'Dia11'!$S$17+'Dia11'!$T$17+'Dia11'!$U$17+'Dia11'!$V$17</f>
        <v>0</v>
      </c>
      <c r="E313" s="385"/>
    </row>
    <row r="314" spans="1:5" x14ac:dyDescent="0.25">
      <c r="A314" s="257"/>
      <c r="B314" s="355">
        <v>13</v>
      </c>
      <c r="C314" s="347">
        <f>'Dia11'!$Y$18</f>
        <v>0</v>
      </c>
      <c r="D314" s="344">
        <f>'Dia11'!$S$18+'Dia11'!$T$18+'Dia11'!$U$18+'Dia11'!$V$18</f>
        <v>0</v>
      </c>
      <c r="E314" s="385"/>
    </row>
    <row r="315" spans="1:5" x14ac:dyDescent="0.25">
      <c r="A315" s="257"/>
      <c r="B315" s="356">
        <v>14</v>
      </c>
      <c r="C315" s="347">
        <f>'Dia11'!$Y$19</f>
        <v>0</v>
      </c>
      <c r="D315" s="344">
        <f>'Dia11'!$S$19+'Dia11'!$T$19+'Dia11'!$U$19+'Dia11'!$V$19</f>
        <v>0</v>
      </c>
      <c r="E315" s="385"/>
    </row>
    <row r="316" spans="1:5" x14ac:dyDescent="0.25">
      <c r="A316" s="257"/>
      <c r="B316" s="355">
        <v>15</v>
      </c>
      <c r="C316" s="347">
        <f>'Dia11'!$Y$20</f>
        <v>0</v>
      </c>
      <c r="D316" s="344">
        <f>'Dia11'!$S$20+'Dia11'!$T$20+'Dia11'!$U$20+'Dia11'!$V$20</f>
        <v>0</v>
      </c>
      <c r="E316" s="385"/>
    </row>
    <row r="317" spans="1:5" x14ac:dyDescent="0.25">
      <c r="A317" s="257"/>
      <c r="B317" s="356">
        <v>16</v>
      </c>
      <c r="C317" s="347">
        <f>'Dia11'!$Y$21</f>
        <v>0</v>
      </c>
      <c r="D317" s="344">
        <f>'Dia11'!$S$21+'Dia11'!$T$21+'Dia11'!$U$21+'Dia11'!$V$21</f>
        <v>0</v>
      </c>
      <c r="E317" s="385"/>
    </row>
    <row r="318" spans="1:5" x14ac:dyDescent="0.25">
      <c r="A318" s="257"/>
      <c r="B318" s="355">
        <v>17</v>
      </c>
      <c r="C318" s="347">
        <f>'Dia11'!$Y$22</f>
        <v>0</v>
      </c>
      <c r="D318" s="344">
        <f>'Dia11'!$S$22+'Dia11'!$T$22+'Dia11'!$U$22+'Dia11'!$V$22</f>
        <v>0</v>
      </c>
      <c r="E318" s="385"/>
    </row>
    <row r="319" spans="1:5" x14ac:dyDescent="0.25">
      <c r="A319" s="257"/>
      <c r="B319" s="356">
        <v>18</v>
      </c>
      <c r="C319" s="347">
        <f>'Dia11'!$Y$23</f>
        <v>0</v>
      </c>
      <c r="D319" s="344">
        <f>'Dia11'!$S$23+'Dia11'!$T$23+'Dia11'!$U$23+'Dia11'!$V$23</f>
        <v>0</v>
      </c>
      <c r="E319" s="385"/>
    </row>
    <row r="320" spans="1:5" x14ac:dyDescent="0.25">
      <c r="A320" s="257"/>
      <c r="B320" s="355">
        <v>19</v>
      </c>
      <c r="C320" s="347">
        <f>'Dia11'!$Y$24</f>
        <v>0</v>
      </c>
      <c r="D320" s="344">
        <f>'Dia11'!$S$24+'Dia11'!$T$24+'Dia11'!$U$24+'Dia11'!$V$24</f>
        <v>0</v>
      </c>
      <c r="E320" s="385"/>
    </row>
    <row r="321" spans="1:5" x14ac:dyDescent="0.25">
      <c r="A321" s="257"/>
      <c r="B321" s="356">
        <v>20</v>
      </c>
      <c r="C321" s="347">
        <f>'Dia11'!$Y$25</f>
        <v>0</v>
      </c>
      <c r="D321" s="344">
        <f>'Dia11'!$S$25+'Dia11'!$T$25+'Dia11'!$U$25+'Dia11'!$V$25</f>
        <v>0</v>
      </c>
      <c r="E321" s="385"/>
    </row>
    <row r="322" spans="1:5" x14ac:dyDescent="0.25">
      <c r="A322" s="257"/>
      <c r="B322" s="355">
        <v>21</v>
      </c>
      <c r="C322" s="347">
        <f>'Dia11'!$Y$26</f>
        <v>0</v>
      </c>
      <c r="D322" s="344">
        <f>'Dia11'!$S$26+'Dia11'!$T$26+'Dia11'!$U$26+'Dia11'!$V$26</f>
        <v>0</v>
      </c>
      <c r="E322" s="385"/>
    </row>
    <row r="323" spans="1:5" x14ac:dyDescent="0.25">
      <c r="A323" s="257"/>
      <c r="B323" s="356">
        <v>22</v>
      </c>
      <c r="C323" s="347">
        <f>'Dia11'!$Y$27</f>
        <v>0</v>
      </c>
      <c r="D323" s="344">
        <f>'Dia11'!$S$27+'Dia11'!$T$27+'Dia11'!$U$27+'Dia11'!$V$27</f>
        <v>0</v>
      </c>
      <c r="E323" s="385"/>
    </row>
    <row r="324" spans="1:5" x14ac:dyDescent="0.25">
      <c r="A324" s="257"/>
      <c r="B324" s="355">
        <v>23</v>
      </c>
      <c r="C324" s="377">
        <f>'Dia11'!$Y$28</f>
        <v>0</v>
      </c>
      <c r="D324" s="344">
        <f>'Dia11'!$S$28+'Dia11'!$T$28+'Dia11'!$U$28+'Dia11'!$V$28</f>
        <v>0</v>
      </c>
      <c r="E324" s="385"/>
    </row>
    <row r="325" spans="1:5" x14ac:dyDescent="0.25">
      <c r="A325" s="257"/>
      <c r="B325" s="356">
        <v>24</v>
      </c>
      <c r="C325" s="377">
        <f>'Dia11'!$Y$29</f>
        <v>0</v>
      </c>
      <c r="D325" s="344">
        <f>'Dia11'!$S$29+'Dia11'!$T$29+'Dia11'!$U$29+'Dia11'!$V$29</f>
        <v>0</v>
      </c>
      <c r="E325" s="385"/>
    </row>
    <row r="326" spans="1:5" x14ac:dyDescent="0.25">
      <c r="A326" s="257"/>
      <c r="B326" s="355">
        <v>25</v>
      </c>
      <c r="C326" s="377">
        <f>'Dia11'!$Y$30</f>
        <v>0</v>
      </c>
      <c r="D326" s="344">
        <f>'Dia11'!$S$30+'Dia11'!$T$30+'Dia11'!$U$30+'Dia11'!$V$30</f>
        <v>0</v>
      </c>
      <c r="E326" s="385"/>
    </row>
    <row r="327" spans="1:5" x14ac:dyDescent="0.25">
      <c r="A327" s="257"/>
      <c r="B327" s="356">
        <v>26</v>
      </c>
      <c r="C327" s="377">
        <f>'Dia11'!$Y$31</f>
        <v>0</v>
      </c>
      <c r="D327" s="344">
        <f>'Dia11'!$S$31+'Dia11'!$T$31+'Dia11'!$U$31+'Dia11'!$V$31</f>
        <v>0</v>
      </c>
      <c r="E327" s="385"/>
    </row>
    <row r="328" spans="1:5" x14ac:dyDescent="0.25">
      <c r="A328" s="257"/>
      <c r="B328" s="355">
        <v>27</v>
      </c>
      <c r="C328" s="377">
        <f>'Dia11'!$Y$32</f>
        <v>0</v>
      </c>
      <c r="D328" s="344">
        <f>'Dia11'!$S$32+'Dia11'!$T$32+'Dia11'!$U$32+'Dia11'!$V$32</f>
        <v>0</v>
      </c>
      <c r="E328" s="385"/>
    </row>
    <row r="329" spans="1:5" x14ac:dyDescent="0.25">
      <c r="A329" s="257"/>
      <c r="B329" s="356">
        <v>28</v>
      </c>
      <c r="C329" s="377">
        <f>'Dia11'!$Y$33</f>
        <v>0</v>
      </c>
      <c r="D329" s="344">
        <f>'Dia11'!$S$33+'Dia11'!$T$33+'Dia11'!$U$33+'Dia11'!$V$33</f>
        <v>0</v>
      </c>
      <c r="E329" s="385"/>
    </row>
    <row r="330" spans="1:5" x14ac:dyDescent="0.25">
      <c r="A330" s="257"/>
      <c r="B330" s="355">
        <v>29</v>
      </c>
      <c r="C330" s="377">
        <f>'Dia11'!$Y$34</f>
        <v>0</v>
      </c>
      <c r="D330" s="344">
        <f>'Dia11'!$S$34+'Dia11'!$T$34+'Dia11'!$U$34+'Dia11'!$V$34</f>
        <v>0</v>
      </c>
      <c r="E330" s="385"/>
    </row>
    <row r="331" spans="1:5" ht="15.75" thickBot="1" x14ac:dyDescent="0.3">
      <c r="A331" s="360"/>
      <c r="B331" s="362">
        <v>30</v>
      </c>
      <c r="C331" s="378">
        <f>'Dia11'!$Y$35</f>
        <v>0</v>
      </c>
      <c r="D331" s="345">
        <f>'Dia11'!$S$35+'Dia11'!$T$35+'Dia11'!$U$35+'Dia11'!$V$35</f>
        <v>0</v>
      </c>
      <c r="E331" s="385"/>
    </row>
    <row r="332" spans="1:5" x14ac:dyDescent="0.25">
      <c r="A332" s="339" t="str">
        <f>'Dia12'!$B$1</f>
        <v>Gener</v>
      </c>
      <c r="B332" s="357">
        <v>1</v>
      </c>
      <c r="C332" s="346">
        <f>'Dia12'!$Y$6</f>
        <v>0</v>
      </c>
      <c r="D332" s="341">
        <f>'Dia12'!$S$6+'Dia12'!$T$6+'Dia12'!$U$6+'Dia12'!$V$6</f>
        <v>0</v>
      </c>
      <c r="E332" s="385"/>
    </row>
    <row r="333" spans="1:5" x14ac:dyDescent="0.25">
      <c r="A333" s="342">
        <f>'Dia12'!$B$2</f>
        <v>12</v>
      </c>
      <c r="B333" s="356">
        <v>2</v>
      </c>
      <c r="C333" s="347">
        <f>'Dia12'!$Y$7</f>
        <v>0</v>
      </c>
      <c r="D333" s="344">
        <f>'Dia12'!$S$7+'Dia12'!$T$7+'Dia12'!$U$7+'Dia12'!$V$7</f>
        <v>0</v>
      </c>
      <c r="E333" s="385"/>
    </row>
    <row r="334" spans="1:5" x14ac:dyDescent="0.25">
      <c r="A334" s="257"/>
      <c r="B334" s="355">
        <v>3</v>
      </c>
      <c r="C334" s="347">
        <f>'Dia12'!$Y$8</f>
        <v>0</v>
      </c>
      <c r="D334" s="344">
        <f>'Dia12'!$S$8+'Dia12'!$T$8+'Dia12'!$U$8+'Dia12'!$V$8</f>
        <v>0</v>
      </c>
      <c r="E334" s="385"/>
    </row>
    <row r="335" spans="1:5" x14ac:dyDescent="0.25">
      <c r="A335" s="257"/>
      <c r="B335" s="356">
        <v>4</v>
      </c>
      <c r="C335" s="347">
        <f>'Dia12'!$Y$9</f>
        <v>0</v>
      </c>
      <c r="D335" s="344">
        <f>'Dia12'!$S$9+'Dia12'!$T$9+'Dia12'!$U$9+'Dia12'!$V$9</f>
        <v>0</v>
      </c>
      <c r="E335" s="385"/>
    </row>
    <row r="336" spans="1:5" x14ac:dyDescent="0.25">
      <c r="A336" s="257"/>
      <c r="B336" s="355">
        <v>5</v>
      </c>
      <c r="C336" s="347">
        <f>'Dia12'!$Y$10</f>
        <v>0</v>
      </c>
      <c r="D336" s="344">
        <f>'Dia12'!$S$10+'Dia12'!$T$10+'Dia12'!$U$10+'Dia12'!$V$10</f>
        <v>0</v>
      </c>
      <c r="E336" s="385"/>
    </row>
    <row r="337" spans="1:5" x14ac:dyDescent="0.25">
      <c r="A337" s="257"/>
      <c r="B337" s="356">
        <v>6</v>
      </c>
      <c r="C337" s="347">
        <f>'Dia12'!$Y$11</f>
        <v>0</v>
      </c>
      <c r="D337" s="344">
        <f>'Dia12'!$S$11+'Dia12'!$T$11+'Dia12'!$U$11+'Dia12'!$V$11</f>
        <v>0</v>
      </c>
      <c r="E337" s="385"/>
    </row>
    <row r="338" spans="1:5" x14ac:dyDescent="0.25">
      <c r="A338" s="257"/>
      <c r="B338" s="355">
        <v>7</v>
      </c>
      <c r="C338" s="347">
        <f>'Dia12'!$Y$12</f>
        <v>0</v>
      </c>
      <c r="D338" s="344">
        <f>'Dia12'!$S$12+'Dia12'!$T$12+'Dia12'!$U$12+'Dia12'!$V$12</f>
        <v>0</v>
      </c>
      <c r="E338" s="385"/>
    </row>
    <row r="339" spans="1:5" x14ac:dyDescent="0.25">
      <c r="A339" s="257"/>
      <c r="B339" s="356">
        <v>8</v>
      </c>
      <c r="C339" s="347">
        <f>'Dia12'!$Y$13</f>
        <v>0</v>
      </c>
      <c r="D339" s="344">
        <f>'Dia12'!$S$13+'Dia12'!$T$13+'Dia12'!$U$13+'Dia12'!$V$13</f>
        <v>0</v>
      </c>
      <c r="E339" s="385"/>
    </row>
    <row r="340" spans="1:5" x14ac:dyDescent="0.25">
      <c r="A340" s="257"/>
      <c r="B340" s="355">
        <v>9</v>
      </c>
      <c r="C340" s="347">
        <f>'Dia12'!$Y$14</f>
        <v>0</v>
      </c>
      <c r="D340" s="344">
        <f>'Dia12'!$S$14+'Dia12'!$T$14+'Dia12'!$U$14+'Dia12'!$V$14</f>
        <v>0</v>
      </c>
      <c r="E340" s="385"/>
    </row>
    <row r="341" spans="1:5" x14ac:dyDescent="0.25">
      <c r="A341" s="257"/>
      <c r="B341" s="356">
        <v>10</v>
      </c>
      <c r="C341" s="347">
        <f>'Dia12'!$Y$15</f>
        <v>0</v>
      </c>
      <c r="D341" s="344">
        <f>'Dia12'!$S$15+'Dia12'!$T$15+'Dia12'!$U$15+'Dia12'!$V$15</f>
        <v>0</v>
      </c>
      <c r="E341" s="385"/>
    </row>
    <row r="342" spans="1:5" x14ac:dyDescent="0.25">
      <c r="A342" s="257"/>
      <c r="B342" s="355">
        <v>11</v>
      </c>
      <c r="C342" s="347">
        <f>'Dia12'!$Y$16</f>
        <v>0</v>
      </c>
      <c r="D342" s="344">
        <f>'Dia12'!$S$16+'Dia12'!$T$16+'Dia12'!$U$16+'Dia12'!$V$16</f>
        <v>0</v>
      </c>
      <c r="E342" s="385"/>
    </row>
    <row r="343" spans="1:5" x14ac:dyDescent="0.25">
      <c r="A343" s="257"/>
      <c r="B343" s="356">
        <v>12</v>
      </c>
      <c r="C343" s="347">
        <f>'Dia12'!$Y$17</f>
        <v>0</v>
      </c>
      <c r="D343" s="344">
        <f>'Dia12'!$S$17+'Dia12'!$T$17+'Dia12'!$U$17+'Dia12'!$V$17</f>
        <v>0</v>
      </c>
      <c r="E343" s="385"/>
    </row>
    <row r="344" spans="1:5" x14ac:dyDescent="0.25">
      <c r="A344" s="257"/>
      <c r="B344" s="355">
        <v>13</v>
      </c>
      <c r="C344" s="347">
        <f>'Dia12'!$Y$18</f>
        <v>0</v>
      </c>
      <c r="D344" s="344">
        <f>'Dia12'!$S$18+'Dia12'!$T$18+'Dia12'!$U$18+'Dia12'!$V$18</f>
        <v>0</v>
      </c>
      <c r="E344" s="385"/>
    </row>
    <row r="345" spans="1:5" x14ac:dyDescent="0.25">
      <c r="A345" s="257"/>
      <c r="B345" s="356">
        <v>14</v>
      </c>
      <c r="C345" s="347">
        <f>'Dia12'!$Y$19</f>
        <v>0</v>
      </c>
      <c r="D345" s="344">
        <f>'Dia12'!$S$19+'Dia12'!$T$19+'Dia12'!$U$19+'Dia12'!$V$19</f>
        <v>0</v>
      </c>
      <c r="E345" s="385"/>
    </row>
    <row r="346" spans="1:5" x14ac:dyDescent="0.25">
      <c r="A346" s="257"/>
      <c r="B346" s="355">
        <v>15</v>
      </c>
      <c r="C346" s="347">
        <f>'Dia12'!$Y$20</f>
        <v>0</v>
      </c>
      <c r="D346" s="344">
        <f>'Dia12'!$S$20+'Dia12'!$T$20+'Dia12'!$U$20+'Dia12'!$V$20</f>
        <v>0</v>
      </c>
      <c r="E346" s="385"/>
    </row>
    <row r="347" spans="1:5" x14ac:dyDescent="0.25">
      <c r="A347" s="257"/>
      <c r="B347" s="356">
        <v>16</v>
      </c>
      <c r="C347" s="347">
        <f>'Dia12'!$Y$21</f>
        <v>0</v>
      </c>
      <c r="D347" s="344">
        <f>'Dia12'!$S$21+'Dia12'!$T$21+'Dia12'!$U$21+'Dia12'!$V$21</f>
        <v>0</v>
      </c>
      <c r="E347" s="385"/>
    </row>
    <row r="348" spans="1:5" x14ac:dyDescent="0.25">
      <c r="A348" s="257"/>
      <c r="B348" s="355">
        <v>17</v>
      </c>
      <c r="C348" s="347">
        <f>'Dia12'!$Y$22</f>
        <v>0</v>
      </c>
      <c r="D348" s="344">
        <f>'Dia12'!$S$22+'Dia12'!$T$22+'Dia12'!$U$22+'Dia12'!$V$22</f>
        <v>0</v>
      </c>
      <c r="E348" s="385"/>
    </row>
    <row r="349" spans="1:5" x14ac:dyDescent="0.25">
      <c r="A349" s="257"/>
      <c r="B349" s="356">
        <v>18</v>
      </c>
      <c r="C349" s="347">
        <f>'Dia12'!$Y$23</f>
        <v>0</v>
      </c>
      <c r="D349" s="344">
        <f>'Dia12'!$S$23+'Dia12'!$T$23+'Dia12'!$U$23+'Dia12'!$V$23</f>
        <v>0</v>
      </c>
      <c r="E349" s="385"/>
    </row>
    <row r="350" spans="1:5" x14ac:dyDescent="0.25">
      <c r="A350" s="257"/>
      <c r="B350" s="355">
        <v>19</v>
      </c>
      <c r="C350" s="347">
        <f>'Dia12'!$Y$24</f>
        <v>0</v>
      </c>
      <c r="D350" s="344">
        <f>'Dia12'!$S$24+'Dia12'!$T$24+'Dia12'!$U$24+'Dia12'!$V$24</f>
        <v>0</v>
      </c>
      <c r="E350" s="385"/>
    </row>
    <row r="351" spans="1:5" x14ac:dyDescent="0.25">
      <c r="A351" s="257"/>
      <c r="B351" s="356">
        <v>20</v>
      </c>
      <c r="C351" s="347">
        <f>'Dia12'!$Y$25</f>
        <v>0</v>
      </c>
      <c r="D351" s="344">
        <f>'Dia12'!$S$25+'Dia12'!$T$25+'Dia12'!$U$25+'Dia12'!$V$25</f>
        <v>0</v>
      </c>
      <c r="E351" s="385"/>
    </row>
    <row r="352" spans="1:5" x14ac:dyDescent="0.25">
      <c r="A352" s="257"/>
      <c r="B352" s="355">
        <v>21</v>
      </c>
      <c r="C352" s="347">
        <f>'Dia12'!$Y$26</f>
        <v>0</v>
      </c>
      <c r="D352" s="344">
        <f>'Dia12'!$S$26+'Dia12'!$T$26+'Dia12'!$U$26+'Dia12'!$V$26</f>
        <v>0</v>
      </c>
      <c r="E352" s="385"/>
    </row>
    <row r="353" spans="1:5" x14ac:dyDescent="0.25">
      <c r="A353" s="257"/>
      <c r="B353" s="356">
        <v>22</v>
      </c>
      <c r="C353" s="347">
        <f>'Dia12'!$Y$27</f>
        <v>0</v>
      </c>
      <c r="D353" s="344">
        <f>'Dia12'!$S$27+'Dia12'!$T$27+'Dia12'!$U$27+'Dia12'!$V$27</f>
        <v>0</v>
      </c>
      <c r="E353" s="385"/>
    </row>
    <row r="354" spans="1:5" x14ac:dyDescent="0.25">
      <c r="A354" s="257"/>
      <c r="B354" s="355">
        <v>23</v>
      </c>
      <c r="C354" s="377">
        <f>'Dia12'!$Y$28</f>
        <v>0</v>
      </c>
      <c r="D354" s="344">
        <f>'Dia12'!$S$28+'Dia12'!$T$28+'Dia12'!$U$28+'Dia12'!$V$28</f>
        <v>0</v>
      </c>
      <c r="E354" s="385"/>
    </row>
    <row r="355" spans="1:5" x14ac:dyDescent="0.25">
      <c r="A355" s="257"/>
      <c r="B355" s="356">
        <v>24</v>
      </c>
      <c r="C355" s="377">
        <f>'Dia12'!$Y$29</f>
        <v>0</v>
      </c>
      <c r="D355" s="344">
        <f>'Dia12'!$S$29+'Dia12'!$T$29+'Dia12'!$U$29+'Dia12'!$V$29</f>
        <v>0</v>
      </c>
      <c r="E355" s="385"/>
    </row>
    <row r="356" spans="1:5" x14ac:dyDescent="0.25">
      <c r="A356" s="257"/>
      <c r="B356" s="355">
        <v>25</v>
      </c>
      <c r="C356" s="377">
        <f>'Dia12'!$Y$30</f>
        <v>0</v>
      </c>
      <c r="D356" s="344">
        <f>'Dia12'!$S$30+'Dia12'!$T$30+'Dia12'!$U$30+'Dia12'!$V$30</f>
        <v>0</v>
      </c>
      <c r="E356" s="385"/>
    </row>
    <row r="357" spans="1:5" x14ac:dyDescent="0.25">
      <c r="A357" s="257"/>
      <c r="B357" s="356">
        <v>26</v>
      </c>
      <c r="C357" s="377">
        <f>'Dia12'!$Y$31</f>
        <v>0</v>
      </c>
      <c r="D357" s="344">
        <f>'Dia12'!$S$31+'Dia12'!$T$31+'Dia12'!$U$31+'Dia12'!$V$31</f>
        <v>0</v>
      </c>
      <c r="E357" s="385"/>
    </row>
    <row r="358" spans="1:5" x14ac:dyDescent="0.25">
      <c r="A358" s="257"/>
      <c r="B358" s="355">
        <v>27</v>
      </c>
      <c r="C358" s="377">
        <f>'Dia12'!$Y$32</f>
        <v>0</v>
      </c>
      <c r="D358" s="344">
        <f>'Dia12'!$S$32+'Dia12'!$T$32+'Dia12'!$U$32+'Dia12'!$V$32</f>
        <v>0</v>
      </c>
      <c r="E358" s="385"/>
    </row>
    <row r="359" spans="1:5" x14ac:dyDescent="0.25">
      <c r="A359" s="257"/>
      <c r="B359" s="356">
        <v>28</v>
      </c>
      <c r="C359" s="377">
        <f>'Dia12'!$Y$33</f>
        <v>0</v>
      </c>
      <c r="D359" s="344">
        <f>'Dia12'!$S$33+'Dia12'!$T$33+'Dia12'!$U$33+'Dia12'!$V$33</f>
        <v>0</v>
      </c>
      <c r="E359" s="385"/>
    </row>
    <row r="360" spans="1:5" x14ac:dyDescent="0.25">
      <c r="A360" s="257"/>
      <c r="B360" s="355">
        <v>29</v>
      </c>
      <c r="C360" s="377">
        <f>'Dia12'!$Y$34</f>
        <v>0</v>
      </c>
      <c r="D360" s="344">
        <f>'Dia12'!$S$34+'Dia12'!$T$34+'Dia12'!$U$34+'Dia12'!$V$34</f>
        <v>0</v>
      </c>
      <c r="E360" s="385"/>
    </row>
    <row r="361" spans="1:5" ht="15.75" thickBot="1" x14ac:dyDescent="0.3">
      <c r="A361" s="360"/>
      <c r="B361" s="362">
        <v>30</v>
      </c>
      <c r="C361" s="378">
        <f>'Dia12'!$Y$35</f>
        <v>0</v>
      </c>
      <c r="D361" s="345">
        <f>'Dia12'!$S$35+'Dia12'!$T$35+'Dia12'!$U$35+'Dia12'!$V$35</f>
        <v>0</v>
      </c>
      <c r="E361" s="385"/>
    </row>
    <row r="362" spans="1:5" x14ac:dyDescent="0.25">
      <c r="A362" s="339" t="str">
        <f>'Dia13'!$B$1</f>
        <v>Gener</v>
      </c>
      <c r="B362" s="357">
        <v>1</v>
      </c>
      <c r="C362" s="346">
        <f>'Dia13'!$Y$6</f>
        <v>0</v>
      </c>
      <c r="D362" s="341">
        <f>'Dia13'!$S$6+'Dia13'!$T$6+'Dia13'!$U$6+'Dia13'!$V$6</f>
        <v>0</v>
      </c>
      <c r="E362" s="385"/>
    </row>
    <row r="363" spans="1:5" x14ac:dyDescent="0.25">
      <c r="A363" s="342">
        <f>'Dia13'!$B$2</f>
        <v>13</v>
      </c>
      <c r="B363" s="356">
        <v>2</v>
      </c>
      <c r="C363" s="347">
        <f>'Dia13'!$Y$7</f>
        <v>0</v>
      </c>
      <c r="D363" s="344">
        <f>'Dia13'!$S$7+'Dia13'!$T$7+'Dia13'!$U$7+'Dia13'!$V$7</f>
        <v>0</v>
      </c>
      <c r="E363" s="385"/>
    </row>
    <row r="364" spans="1:5" x14ac:dyDescent="0.25">
      <c r="A364" s="257"/>
      <c r="B364" s="355">
        <v>3</v>
      </c>
      <c r="C364" s="347">
        <f>'Dia13'!$Y$8</f>
        <v>0</v>
      </c>
      <c r="D364" s="344">
        <f>'Dia13'!$S$8+'Dia13'!$T$8+'Dia13'!$U$8+'Dia13'!$V$8</f>
        <v>0</v>
      </c>
      <c r="E364" s="385"/>
    </row>
    <row r="365" spans="1:5" x14ac:dyDescent="0.25">
      <c r="A365" s="257"/>
      <c r="B365" s="356">
        <v>4</v>
      </c>
      <c r="C365" s="347">
        <f>'Dia13'!$Y$9</f>
        <v>0</v>
      </c>
      <c r="D365" s="344">
        <f>'Dia13'!$S$9+'Dia13'!$T$9+'Dia13'!$U$9+'Dia13'!$V$9</f>
        <v>0</v>
      </c>
      <c r="E365" s="385"/>
    </row>
    <row r="366" spans="1:5" x14ac:dyDescent="0.25">
      <c r="A366" s="257"/>
      <c r="B366" s="355">
        <v>5</v>
      </c>
      <c r="C366" s="347">
        <f>'Dia13'!$Y$10</f>
        <v>0</v>
      </c>
      <c r="D366" s="344">
        <f>'Dia13'!$S$10+'Dia13'!$T$10+'Dia13'!$U$10+'Dia13'!$V$10</f>
        <v>0</v>
      </c>
      <c r="E366" s="385"/>
    </row>
    <row r="367" spans="1:5" x14ac:dyDescent="0.25">
      <c r="A367" s="257"/>
      <c r="B367" s="356">
        <v>6</v>
      </c>
      <c r="C367" s="347">
        <f>'Dia13'!$Y$11</f>
        <v>0</v>
      </c>
      <c r="D367" s="344">
        <f>'Dia13'!$S$11+'Dia13'!$T$11+'Dia13'!$U$11+'Dia13'!$V$11</f>
        <v>0</v>
      </c>
      <c r="E367" s="385"/>
    </row>
    <row r="368" spans="1:5" x14ac:dyDescent="0.25">
      <c r="A368" s="257"/>
      <c r="B368" s="355">
        <v>7</v>
      </c>
      <c r="C368" s="347">
        <f>'Dia13'!$Y$12</f>
        <v>0</v>
      </c>
      <c r="D368" s="344">
        <f>'Dia13'!$S$12+'Dia13'!$T$12+'Dia13'!$U$12+'Dia13'!$V$12</f>
        <v>0</v>
      </c>
      <c r="E368" s="385"/>
    </row>
    <row r="369" spans="1:5" x14ac:dyDescent="0.25">
      <c r="A369" s="257"/>
      <c r="B369" s="356">
        <v>8</v>
      </c>
      <c r="C369" s="347">
        <f>'Dia13'!$Y$13</f>
        <v>0</v>
      </c>
      <c r="D369" s="344">
        <f>'Dia13'!$S$13+'Dia13'!$T$13+'Dia13'!$U$13+'Dia13'!$V$13</f>
        <v>0</v>
      </c>
      <c r="E369" s="385"/>
    </row>
    <row r="370" spans="1:5" x14ac:dyDescent="0.25">
      <c r="A370" s="257"/>
      <c r="B370" s="355">
        <v>9</v>
      </c>
      <c r="C370" s="347">
        <f>'Dia13'!$Y$14</f>
        <v>0</v>
      </c>
      <c r="D370" s="344">
        <f>'Dia13'!$S$14+'Dia13'!$T$14+'Dia13'!$U$14+'Dia13'!$V$14</f>
        <v>0</v>
      </c>
      <c r="E370" s="385"/>
    </row>
    <row r="371" spans="1:5" x14ac:dyDescent="0.25">
      <c r="A371" s="257"/>
      <c r="B371" s="356">
        <v>10</v>
      </c>
      <c r="C371" s="347">
        <f>'Dia13'!$Y$15</f>
        <v>0</v>
      </c>
      <c r="D371" s="344">
        <f>'Dia13'!$S$15+'Dia13'!$T$15+'Dia13'!$U$15+'Dia13'!$V$15</f>
        <v>0</v>
      </c>
      <c r="E371" s="385"/>
    </row>
    <row r="372" spans="1:5" x14ac:dyDescent="0.25">
      <c r="A372" s="257"/>
      <c r="B372" s="355">
        <v>11</v>
      </c>
      <c r="C372" s="347">
        <f>'Dia13'!$Y$16</f>
        <v>0</v>
      </c>
      <c r="D372" s="344">
        <f>'Dia13'!$S$16+'Dia13'!$T$16+'Dia13'!$U$16+'Dia13'!$V$16</f>
        <v>0</v>
      </c>
      <c r="E372" s="385"/>
    </row>
    <row r="373" spans="1:5" x14ac:dyDescent="0.25">
      <c r="A373" s="257"/>
      <c r="B373" s="356">
        <v>12</v>
      </c>
      <c r="C373" s="347">
        <f>'Dia13'!$Y$17</f>
        <v>0</v>
      </c>
      <c r="D373" s="344">
        <f>'Dia13'!$S$17+'Dia13'!$T$17+'Dia13'!$U$17+'Dia13'!$V$17</f>
        <v>0</v>
      </c>
      <c r="E373" s="385"/>
    </row>
    <row r="374" spans="1:5" x14ac:dyDescent="0.25">
      <c r="A374" s="257"/>
      <c r="B374" s="355">
        <v>13</v>
      </c>
      <c r="C374" s="347">
        <f>'Dia13'!$Y$18</f>
        <v>0</v>
      </c>
      <c r="D374" s="344">
        <f>'Dia13'!$S$18+'Dia13'!$T$18+'Dia13'!$U$18+'Dia13'!$V$18</f>
        <v>0</v>
      </c>
      <c r="E374" s="385"/>
    </row>
    <row r="375" spans="1:5" x14ac:dyDescent="0.25">
      <c r="A375" s="257"/>
      <c r="B375" s="356">
        <v>14</v>
      </c>
      <c r="C375" s="347">
        <f>'Dia13'!$Y$19</f>
        <v>0</v>
      </c>
      <c r="D375" s="344">
        <f>'Dia13'!$S$19+'Dia13'!$T$19+'Dia13'!$U$19+'Dia13'!$V$19</f>
        <v>0</v>
      </c>
      <c r="E375" s="385"/>
    </row>
    <row r="376" spans="1:5" x14ac:dyDescent="0.25">
      <c r="A376" s="257"/>
      <c r="B376" s="355">
        <v>15</v>
      </c>
      <c r="C376" s="347">
        <f>'Dia13'!$Y$20</f>
        <v>0</v>
      </c>
      <c r="D376" s="344">
        <f>'Dia13'!$S$20+'Dia13'!$T$20+'Dia13'!$U$20+'Dia13'!$V$20</f>
        <v>0</v>
      </c>
      <c r="E376" s="385"/>
    </row>
    <row r="377" spans="1:5" x14ac:dyDescent="0.25">
      <c r="A377" s="257"/>
      <c r="B377" s="356">
        <v>16</v>
      </c>
      <c r="C377" s="347">
        <f>'Dia13'!$Y$21</f>
        <v>0</v>
      </c>
      <c r="D377" s="344">
        <f>'Dia13'!$S$21+'Dia13'!$T$21+'Dia13'!$U$21+'Dia13'!$V$21</f>
        <v>0</v>
      </c>
      <c r="E377" s="385"/>
    </row>
    <row r="378" spans="1:5" x14ac:dyDescent="0.25">
      <c r="A378" s="257"/>
      <c r="B378" s="355">
        <v>17</v>
      </c>
      <c r="C378" s="347">
        <f>'Dia13'!$Y$22</f>
        <v>0</v>
      </c>
      <c r="D378" s="344">
        <f>'Dia13'!$S$22+'Dia13'!$T$22+'Dia13'!$U$22+'Dia13'!$V$22</f>
        <v>0</v>
      </c>
      <c r="E378" s="385"/>
    </row>
    <row r="379" spans="1:5" x14ac:dyDescent="0.25">
      <c r="A379" s="257"/>
      <c r="B379" s="356">
        <v>18</v>
      </c>
      <c r="C379" s="347">
        <f>'Dia13'!$Y$23</f>
        <v>0</v>
      </c>
      <c r="D379" s="344">
        <f>'Dia13'!$S$23+'Dia13'!$T$23+'Dia13'!$U$23+'Dia13'!$V$23</f>
        <v>0</v>
      </c>
      <c r="E379" s="385"/>
    </row>
    <row r="380" spans="1:5" x14ac:dyDescent="0.25">
      <c r="A380" s="257"/>
      <c r="B380" s="355">
        <v>19</v>
      </c>
      <c r="C380" s="347">
        <f>'Dia13'!$Y$24</f>
        <v>0</v>
      </c>
      <c r="D380" s="344">
        <f>'Dia13'!$S$24+'Dia13'!$T$24+'Dia13'!$U$24+'Dia13'!$V$24</f>
        <v>0</v>
      </c>
      <c r="E380" s="385"/>
    </row>
    <row r="381" spans="1:5" x14ac:dyDescent="0.25">
      <c r="A381" s="257"/>
      <c r="B381" s="356">
        <v>20</v>
      </c>
      <c r="C381" s="347">
        <f>'Dia13'!$Y$25</f>
        <v>0</v>
      </c>
      <c r="D381" s="344">
        <f>'Dia13'!$S$25+'Dia13'!$T$25+'Dia13'!$U$25+'Dia13'!$V$25</f>
        <v>0</v>
      </c>
      <c r="E381" s="385"/>
    </row>
    <row r="382" spans="1:5" x14ac:dyDescent="0.25">
      <c r="A382" s="257"/>
      <c r="B382" s="355">
        <v>21</v>
      </c>
      <c r="C382" s="347">
        <f>'Dia13'!$Y$26</f>
        <v>0</v>
      </c>
      <c r="D382" s="344">
        <f>'Dia13'!$S$26+'Dia13'!$T$26+'Dia13'!$U$26+'Dia13'!$V$26</f>
        <v>0</v>
      </c>
      <c r="E382" s="385"/>
    </row>
    <row r="383" spans="1:5" x14ac:dyDescent="0.25">
      <c r="A383" s="257"/>
      <c r="B383" s="356">
        <v>22</v>
      </c>
      <c r="C383" s="347">
        <f>'Dia13'!$Y$27</f>
        <v>0</v>
      </c>
      <c r="D383" s="344">
        <f>'Dia13'!$S$27+'Dia13'!$T$27+'Dia13'!$U$27+'Dia13'!$V$27</f>
        <v>0</v>
      </c>
      <c r="E383" s="385"/>
    </row>
    <row r="384" spans="1:5" x14ac:dyDescent="0.25">
      <c r="A384" s="257"/>
      <c r="B384" s="355">
        <v>23</v>
      </c>
      <c r="C384" s="377">
        <f>'Dia13'!$Y$28</f>
        <v>0</v>
      </c>
      <c r="D384" s="344">
        <f>'Dia13'!$S$28+'Dia13'!$T$28+'Dia13'!$U$28+'Dia13'!$V$28</f>
        <v>0</v>
      </c>
      <c r="E384" s="385"/>
    </row>
    <row r="385" spans="1:5" x14ac:dyDescent="0.25">
      <c r="A385" s="257"/>
      <c r="B385" s="356">
        <v>24</v>
      </c>
      <c r="C385" s="377">
        <f>'Dia13'!$Y$29</f>
        <v>0</v>
      </c>
      <c r="D385" s="344">
        <f>'Dia13'!$S$29+'Dia13'!$T$29+'Dia13'!$U$29+'Dia13'!$V$29</f>
        <v>0</v>
      </c>
      <c r="E385" s="385"/>
    </row>
    <row r="386" spans="1:5" x14ac:dyDescent="0.25">
      <c r="A386" s="257"/>
      <c r="B386" s="355">
        <v>25</v>
      </c>
      <c r="C386" s="377">
        <f>'Dia13'!$Y$30</f>
        <v>0</v>
      </c>
      <c r="D386" s="344">
        <f>'Dia13'!$S$30+'Dia13'!$T$30+'Dia13'!$U$30+'Dia13'!$V$30</f>
        <v>0</v>
      </c>
      <c r="E386" s="385"/>
    </row>
    <row r="387" spans="1:5" x14ac:dyDescent="0.25">
      <c r="A387" s="257"/>
      <c r="B387" s="356">
        <v>26</v>
      </c>
      <c r="C387" s="377">
        <f>'Dia13'!$Y$31</f>
        <v>0</v>
      </c>
      <c r="D387" s="344">
        <f>'Dia13'!$S$31+'Dia13'!$T$31+'Dia13'!$U$31+'Dia13'!$V$31</f>
        <v>0</v>
      </c>
      <c r="E387" s="385"/>
    </row>
    <row r="388" spans="1:5" x14ac:dyDescent="0.25">
      <c r="A388" s="257"/>
      <c r="B388" s="355">
        <v>27</v>
      </c>
      <c r="C388" s="377">
        <f>'Dia13'!$Y$32</f>
        <v>0</v>
      </c>
      <c r="D388" s="344">
        <f>'Dia13'!$S$32+'Dia13'!$T$32+'Dia13'!$U$32+'Dia13'!$V$32</f>
        <v>0</v>
      </c>
      <c r="E388" s="385"/>
    </row>
    <row r="389" spans="1:5" x14ac:dyDescent="0.25">
      <c r="A389" s="257"/>
      <c r="B389" s="356">
        <v>28</v>
      </c>
      <c r="C389" s="377">
        <f>'Dia13'!$Y$33</f>
        <v>0</v>
      </c>
      <c r="D389" s="344">
        <f>'Dia13'!$S$33+'Dia13'!$T$33+'Dia13'!$U$33+'Dia13'!$V$33</f>
        <v>0</v>
      </c>
      <c r="E389" s="385"/>
    </row>
    <row r="390" spans="1:5" x14ac:dyDescent="0.25">
      <c r="A390" s="257"/>
      <c r="B390" s="355">
        <v>29</v>
      </c>
      <c r="C390" s="377">
        <f>'Dia13'!$Y$34</f>
        <v>0</v>
      </c>
      <c r="D390" s="344">
        <f>'Dia13'!$S$34+'Dia13'!$T$34+'Dia13'!$U$34+'Dia13'!$V$34</f>
        <v>0</v>
      </c>
      <c r="E390" s="385"/>
    </row>
    <row r="391" spans="1:5" ht="15.75" thickBot="1" x14ac:dyDescent="0.3">
      <c r="A391" s="360"/>
      <c r="B391" s="362">
        <v>30</v>
      </c>
      <c r="C391" s="378">
        <f>'Dia13'!$Y$35</f>
        <v>0</v>
      </c>
      <c r="D391" s="345">
        <f>'Dia13'!$S$35+'Dia13'!$T$35+'Dia13'!$U$35+'Dia13'!$V$35</f>
        <v>0</v>
      </c>
      <c r="E391" s="385"/>
    </row>
    <row r="392" spans="1:5" x14ac:dyDescent="0.25">
      <c r="A392" s="339" t="str">
        <f>'Dia14'!$B$1</f>
        <v>Gener</v>
      </c>
      <c r="B392" s="357">
        <v>1</v>
      </c>
      <c r="C392" s="346">
        <f>'Dia14'!$Y$6</f>
        <v>0</v>
      </c>
      <c r="D392" s="341">
        <f>'Dia14'!$S$6+'Dia14'!$T$6+'Dia14'!$U$6+'Dia14'!$V$6</f>
        <v>0</v>
      </c>
      <c r="E392" s="385"/>
    </row>
    <row r="393" spans="1:5" x14ac:dyDescent="0.25">
      <c r="A393" s="342">
        <f>'Dia14'!$B$2</f>
        <v>14</v>
      </c>
      <c r="B393" s="356">
        <v>2</v>
      </c>
      <c r="C393" s="347">
        <f>'Dia14'!$Y$7</f>
        <v>0</v>
      </c>
      <c r="D393" s="344">
        <f>'Dia14'!$S$7+'Dia14'!$T$7+'Dia14'!$U$7+'Dia14'!$V$7</f>
        <v>0</v>
      </c>
      <c r="E393" s="385"/>
    </row>
    <row r="394" spans="1:5" x14ac:dyDescent="0.25">
      <c r="A394" s="257"/>
      <c r="B394" s="355">
        <v>3</v>
      </c>
      <c r="C394" s="347">
        <f>'Dia14'!$Y$8</f>
        <v>0</v>
      </c>
      <c r="D394" s="344">
        <f>'Dia14'!$S$8+'Dia14'!$T$8+'Dia14'!$U$8+'Dia14'!$V$8</f>
        <v>0</v>
      </c>
      <c r="E394" s="385"/>
    </row>
    <row r="395" spans="1:5" x14ac:dyDescent="0.25">
      <c r="A395" s="257"/>
      <c r="B395" s="356">
        <v>4</v>
      </c>
      <c r="C395" s="347">
        <f>'Dia14'!$Y$9</f>
        <v>0</v>
      </c>
      <c r="D395" s="344">
        <f>'Dia14'!$S$9+'Dia14'!$T$9+'Dia14'!$U$9+'Dia14'!$V$9</f>
        <v>0</v>
      </c>
      <c r="E395" s="385"/>
    </row>
    <row r="396" spans="1:5" x14ac:dyDescent="0.25">
      <c r="A396" s="257"/>
      <c r="B396" s="355">
        <v>5</v>
      </c>
      <c r="C396" s="347">
        <f>'Dia14'!$Y$10</f>
        <v>0</v>
      </c>
      <c r="D396" s="344">
        <f>'Dia14'!$S$10+'Dia14'!$T$10+'Dia14'!$U$10+'Dia14'!$V$10</f>
        <v>0</v>
      </c>
      <c r="E396" s="385"/>
    </row>
    <row r="397" spans="1:5" x14ac:dyDescent="0.25">
      <c r="A397" s="257"/>
      <c r="B397" s="356">
        <v>6</v>
      </c>
      <c r="C397" s="347">
        <f>'Dia14'!$Y$11</f>
        <v>0</v>
      </c>
      <c r="D397" s="344">
        <f>'Dia14'!$S$11+'Dia14'!$T$11+'Dia14'!$U$11+'Dia14'!$V$11</f>
        <v>0</v>
      </c>
      <c r="E397" s="385"/>
    </row>
    <row r="398" spans="1:5" x14ac:dyDescent="0.25">
      <c r="A398" s="257"/>
      <c r="B398" s="355">
        <v>7</v>
      </c>
      <c r="C398" s="347">
        <f>'Dia14'!$Y$12</f>
        <v>0</v>
      </c>
      <c r="D398" s="344">
        <f>'Dia14'!$S$12+'Dia14'!$T$12+'Dia14'!$U$12+'Dia14'!$V$12</f>
        <v>0</v>
      </c>
      <c r="E398" s="385"/>
    </row>
    <row r="399" spans="1:5" x14ac:dyDescent="0.25">
      <c r="A399" s="257"/>
      <c r="B399" s="356">
        <v>8</v>
      </c>
      <c r="C399" s="347">
        <f>'Dia14'!$Y$13</f>
        <v>0</v>
      </c>
      <c r="D399" s="344">
        <f>'Dia14'!$S$13+'Dia14'!$T$13+'Dia14'!$U$13+'Dia14'!$V$13</f>
        <v>0</v>
      </c>
      <c r="E399" s="385"/>
    </row>
    <row r="400" spans="1:5" x14ac:dyDescent="0.25">
      <c r="A400" s="257"/>
      <c r="B400" s="355">
        <v>9</v>
      </c>
      <c r="C400" s="347">
        <f>'Dia14'!$Y$14</f>
        <v>0</v>
      </c>
      <c r="D400" s="344">
        <f>'Dia14'!$S$14+'Dia14'!$T$14+'Dia14'!$U$14+'Dia14'!$V$14</f>
        <v>0</v>
      </c>
      <c r="E400" s="385"/>
    </row>
    <row r="401" spans="1:5" x14ac:dyDescent="0.25">
      <c r="A401" s="257"/>
      <c r="B401" s="356">
        <v>10</v>
      </c>
      <c r="C401" s="347">
        <f>'Dia14'!$Y$15</f>
        <v>0</v>
      </c>
      <c r="D401" s="344">
        <f>'Dia14'!$S$15+'Dia14'!$T$15+'Dia14'!$U$15+'Dia14'!$V$15</f>
        <v>0</v>
      </c>
      <c r="E401" s="385"/>
    </row>
    <row r="402" spans="1:5" x14ac:dyDescent="0.25">
      <c r="A402" s="257"/>
      <c r="B402" s="355">
        <v>11</v>
      </c>
      <c r="C402" s="347">
        <f>'Dia14'!$Y$16</f>
        <v>0</v>
      </c>
      <c r="D402" s="344">
        <f>'Dia14'!$S$16+'Dia14'!$T$16+'Dia14'!$U$16+'Dia14'!$V$16</f>
        <v>0</v>
      </c>
      <c r="E402" s="385"/>
    </row>
    <row r="403" spans="1:5" x14ac:dyDescent="0.25">
      <c r="A403" s="257"/>
      <c r="B403" s="356">
        <v>12</v>
      </c>
      <c r="C403" s="347">
        <f>'Dia14'!$Y$17</f>
        <v>0</v>
      </c>
      <c r="D403" s="344">
        <f>'Dia14'!$S$17+'Dia14'!$T$17+'Dia14'!$U$17+'Dia14'!$V$17</f>
        <v>0</v>
      </c>
      <c r="E403" s="385"/>
    </row>
    <row r="404" spans="1:5" x14ac:dyDescent="0.25">
      <c r="A404" s="257"/>
      <c r="B404" s="355">
        <v>13</v>
      </c>
      <c r="C404" s="347">
        <f>'Dia14'!$Y$18</f>
        <v>0</v>
      </c>
      <c r="D404" s="344">
        <f>'Dia14'!$S$18+'Dia14'!$T$18+'Dia14'!$U$18+'Dia14'!$V$18</f>
        <v>0</v>
      </c>
      <c r="E404" s="385"/>
    </row>
    <row r="405" spans="1:5" x14ac:dyDescent="0.25">
      <c r="A405" s="257"/>
      <c r="B405" s="356">
        <v>14</v>
      </c>
      <c r="C405" s="347">
        <f>'Dia14'!$Y$19</f>
        <v>0</v>
      </c>
      <c r="D405" s="344">
        <f>'Dia14'!$S$19+'Dia14'!$T$19+'Dia14'!$U$19+'Dia14'!$V$19</f>
        <v>0</v>
      </c>
      <c r="E405" s="385"/>
    </row>
    <row r="406" spans="1:5" x14ac:dyDescent="0.25">
      <c r="A406" s="257"/>
      <c r="B406" s="355">
        <v>15</v>
      </c>
      <c r="C406" s="347">
        <f>'Dia14'!$Y$20</f>
        <v>0</v>
      </c>
      <c r="D406" s="344">
        <f>'Dia14'!$S$20+'Dia14'!$T$20+'Dia14'!$U$20+'Dia14'!$V$20</f>
        <v>0</v>
      </c>
      <c r="E406" s="385"/>
    </row>
    <row r="407" spans="1:5" x14ac:dyDescent="0.25">
      <c r="A407" s="257"/>
      <c r="B407" s="356">
        <v>16</v>
      </c>
      <c r="C407" s="347">
        <f>'Dia14'!$Y$21</f>
        <v>0</v>
      </c>
      <c r="D407" s="344">
        <f>'Dia14'!$S$21+'Dia14'!$T$21+'Dia14'!$U$21+'Dia14'!$V$21</f>
        <v>0</v>
      </c>
      <c r="E407" s="385"/>
    </row>
    <row r="408" spans="1:5" x14ac:dyDescent="0.25">
      <c r="A408" s="257"/>
      <c r="B408" s="355">
        <v>17</v>
      </c>
      <c r="C408" s="347">
        <f>'Dia14'!$Y$22</f>
        <v>0</v>
      </c>
      <c r="D408" s="344">
        <f>'Dia14'!$S$22+'Dia14'!$T$22+'Dia14'!$U$22+'Dia14'!$V$22</f>
        <v>0</v>
      </c>
      <c r="E408" s="385"/>
    </row>
    <row r="409" spans="1:5" x14ac:dyDescent="0.25">
      <c r="A409" s="257"/>
      <c r="B409" s="356">
        <v>18</v>
      </c>
      <c r="C409" s="347">
        <f>'Dia14'!$Y$23</f>
        <v>0</v>
      </c>
      <c r="D409" s="344">
        <f>'Dia14'!$S$23+'Dia14'!$T$23+'Dia14'!$U$23+'Dia14'!$V$23</f>
        <v>0</v>
      </c>
      <c r="E409" s="385"/>
    </row>
    <row r="410" spans="1:5" x14ac:dyDescent="0.25">
      <c r="A410" s="257"/>
      <c r="B410" s="355">
        <v>19</v>
      </c>
      <c r="C410" s="347">
        <f>'Dia14'!$Y$24</f>
        <v>0</v>
      </c>
      <c r="D410" s="344">
        <f>'Dia14'!$S$24+'Dia14'!$T$24+'Dia14'!$U$24+'Dia14'!$V$24</f>
        <v>0</v>
      </c>
      <c r="E410" s="385"/>
    </row>
    <row r="411" spans="1:5" x14ac:dyDescent="0.25">
      <c r="A411" s="257"/>
      <c r="B411" s="356">
        <v>20</v>
      </c>
      <c r="C411" s="347">
        <f>'Dia14'!$Y$25</f>
        <v>0</v>
      </c>
      <c r="D411" s="344">
        <f>'Dia14'!$S$25+'Dia14'!$T$25+'Dia14'!$U$25+'Dia14'!$V$25</f>
        <v>0</v>
      </c>
      <c r="E411" s="385"/>
    </row>
    <row r="412" spans="1:5" x14ac:dyDescent="0.25">
      <c r="A412" s="257"/>
      <c r="B412" s="355">
        <v>21</v>
      </c>
      <c r="C412" s="347">
        <f>'Dia14'!$Y$26</f>
        <v>0</v>
      </c>
      <c r="D412" s="344">
        <f>'Dia14'!$S$26+'Dia14'!$T$26+'Dia14'!$U$26+'Dia14'!$V$26</f>
        <v>0</v>
      </c>
      <c r="E412" s="385"/>
    </row>
    <row r="413" spans="1:5" x14ac:dyDescent="0.25">
      <c r="A413" s="257"/>
      <c r="B413" s="356">
        <v>22</v>
      </c>
      <c r="C413" s="347">
        <f>'Dia14'!$Y$27</f>
        <v>0</v>
      </c>
      <c r="D413" s="344">
        <f>'Dia14'!$S$27+'Dia14'!$T$27+'Dia14'!$U$27+'Dia14'!$V$27</f>
        <v>0</v>
      </c>
      <c r="E413" s="385"/>
    </row>
    <row r="414" spans="1:5" x14ac:dyDescent="0.25">
      <c r="A414" s="257"/>
      <c r="B414" s="355">
        <v>23</v>
      </c>
      <c r="C414" s="377">
        <f>'Dia14'!$Y$28</f>
        <v>0</v>
      </c>
      <c r="D414" s="344">
        <f>'Dia14'!$S$28+'Dia14'!$T$28+'Dia14'!$U$28+'Dia14'!$V$28</f>
        <v>0</v>
      </c>
      <c r="E414" s="385"/>
    </row>
    <row r="415" spans="1:5" x14ac:dyDescent="0.25">
      <c r="A415" s="257"/>
      <c r="B415" s="356">
        <v>24</v>
      </c>
      <c r="C415" s="377">
        <f>'Dia14'!$Y$29</f>
        <v>0</v>
      </c>
      <c r="D415" s="344">
        <f>'Dia14'!$S$29+'Dia14'!$T$29+'Dia14'!$U$29+'Dia14'!$V$29</f>
        <v>0</v>
      </c>
      <c r="E415" s="385"/>
    </row>
    <row r="416" spans="1:5" x14ac:dyDescent="0.25">
      <c r="A416" s="257"/>
      <c r="B416" s="355">
        <v>25</v>
      </c>
      <c r="C416" s="377">
        <f>'Dia14'!$Y$30</f>
        <v>0</v>
      </c>
      <c r="D416" s="344">
        <f>'Dia14'!$S$30+'Dia14'!$T$30+'Dia14'!$U$30+'Dia14'!$V$30</f>
        <v>0</v>
      </c>
      <c r="E416" s="385"/>
    </row>
    <row r="417" spans="1:5" x14ac:dyDescent="0.25">
      <c r="A417" s="257"/>
      <c r="B417" s="356">
        <v>26</v>
      </c>
      <c r="C417" s="377">
        <f>'Dia14'!$Y$31</f>
        <v>0</v>
      </c>
      <c r="D417" s="344">
        <f>'Dia14'!$S$31+'Dia14'!$T$31+'Dia14'!$U$31+'Dia14'!$V$31</f>
        <v>0</v>
      </c>
      <c r="E417" s="385"/>
    </row>
    <row r="418" spans="1:5" x14ac:dyDescent="0.25">
      <c r="A418" s="257"/>
      <c r="B418" s="355">
        <v>27</v>
      </c>
      <c r="C418" s="377">
        <f>'Dia14'!$Y$32</f>
        <v>0</v>
      </c>
      <c r="D418" s="344">
        <f>'Dia14'!$S$32+'Dia14'!$T$32+'Dia14'!$U$32+'Dia14'!$V$32</f>
        <v>0</v>
      </c>
      <c r="E418" s="385"/>
    </row>
    <row r="419" spans="1:5" x14ac:dyDescent="0.25">
      <c r="A419" s="257"/>
      <c r="B419" s="356">
        <v>28</v>
      </c>
      <c r="C419" s="377">
        <f>'Dia14'!$Y$33</f>
        <v>0</v>
      </c>
      <c r="D419" s="344">
        <f>'Dia14'!$S$33+'Dia14'!$T$33+'Dia14'!$U$33+'Dia14'!$V$33</f>
        <v>0</v>
      </c>
      <c r="E419" s="385"/>
    </row>
    <row r="420" spans="1:5" x14ac:dyDescent="0.25">
      <c r="A420" s="257"/>
      <c r="B420" s="355">
        <v>29</v>
      </c>
      <c r="C420" s="377">
        <f>'Dia14'!$Y$34</f>
        <v>0</v>
      </c>
      <c r="D420" s="344">
        <f>'Dia14'!$S$34+'Dia14'!$T$34+'Dia14'!$U$34+'Dia14'!$V$34</f>
        <v>0</v>
      </c>
      <c r="E420" s="385"/>
    </row>
    <row r="421" spans="1:5" ht="15.75" thickBot="1" x14ac:dyDescent="0.3">
      <c r="A421" s="360"/>
      <c r="B421" s="362">
        <v>30</v>
      </c>
      <c r="C421" s="378">
        <f>'Dia14'!$Y$35</f>
        <v>0</v>
      </c>
      <c r="D421" s="345">
        <f>'Dia14'!$S$35+'Dia14'!$T$35+'Dia14'!$U$35+'Dia14'!$V$35</f>
        <v>0</v>
      </c>
      <c r="E421" s="385"/>
    </row>
    <row r="422" spans="1:5" x14ac:dyDescent="0.25">
      <c r="A422" s="339" t="str">
        <f>'Dia15'!$B$1</f>
        <v>Gener</v>
      </c>
      <c r="B422" s="357">
        <v>1</v>
      </c>
      <c r="C422" s="346">
        <f>'Dia15'!$Y$6</f>
        <v>0</v>
      </c>
      <c r="D422" s="341">
        <f>'Dia15'!$S$6+'Dia15'!$T$6+'Dia15'!$U$6+'Dia15'!$V$6</f>
        <v>0</v>
      </c>
      <c r="E422" s="385"/>
    </row>
    <row r="423" spans="1:5" x14ac:dyDescent="0.25">
      <c r="A423" s="342">
        <f>'Dia15'!$B$2</f>
        <v>15</v>
      </c>
      <c r="B423" s="356">
        <v>2</v>
      </c>
      <c r="C423" s="347">
        <f>'Dia15'!$Y$7</f>
        <v>0</v>
      </c>
      <c r="D423" s="344">
        <f>'Dia15'!$S$7+'Dia15'!$T$7+'Dia15'!$U$7+'Dia15'!$V$7</f>
        <v>0</v>
      </c>
      <c r="E423" s="385"/>
    </row>
    <row r="424" spans="1:5" x14ac:dyDescent="0.25">
      <c r="A424" s="257"/>
      <c r="B424" s="355">
        <v>3</v>
      </c>
      <c r="C424" s="347">
        <f>'Dia15'!$Y$8</f>
        <v>0</v>
      </c>
      <c r="D424" s="344">
        <f>'Dia15'!$S$8+'Dia15'!$T$8+'Dia15'!$U$8+'Dia15'!$V$8</f>
        <v>0</v>
      </c>
      <c r="E424" s="385"/>
    </row>
    <row r="425" spans="1:5" x14ac:dyDescent="0.25">
      <c r="A425" s="257"/>
      <c r="B425" s="356">
        <v>4</v>
      </c>
      <c r="C425" s="347">
        <f>'Dia15'!$Y$9</f>
        <v>0</v>
      </c>
      <c r="D425" s="344">
        <f>'Dia15'!$S$9+'Dia15'!$T$9+'Dia15'!$U$9+'Dia15'!$V$9</f>
        <v>0</v>
      </c>
      <c r="E425" s="385"/>
    </row>
    <row r="426" spans="1:5" x14ac:dyDescent="0.25">
      <c r="A426" s="257"/>
      <c r="B426" s="355">
        <v>5</v>
      </c>
      <c r="C426" s="347">
        <f>'Dia15'!$Y$10</f>
        <v>0</v>
      </c>
      <c r="D426" s="344">
        <f>'Dia15'!$S$10+'Dia15'!$T$10+'Dia15'!$U$10+'Dia15'!$V$10</f>
        <v>0</v>
      </c>
      <c r="E426" s="385"/>
    </row>
    <row r="427" spans="1:5" x14ac:dyDescent="0.25">
      <c r="A427" s="257"/>
      <c r="B427" s="356">
        <v>6</v>
      </c>
      <c r="C427" s="347">
        <f>'Dia15'!$Y$11</f>
        <v>0</v>
      </c>
      <c r="D427" s="344">
        <f>'Dia15'!$S$11+'Dia15'!$T$11+'Dia15'!$U$11+'Dia15'!$V$11</f>
        <v>0</v>
      </c>
      <c r="E427" s="385"/>
    </row>
    <row r="428" spans="1:5" x14ac:dyDescent="0.25">
      <c r="A428" s="257"/>
      <c r="B428" s="355">
        <v>7</v>
      </c>
      <c r="C428" s="347">
        <f>'Dia15'!$Y$12</f>
        <v>0</v>
      </c>
      <c r="D428" s="344">
        <f>'Dia15'!$S$12+'Dia15'!$T$12+'Dia15'!$U$12+'Dia15'!$V$12</f>
        <v>0</v>
      </c>
      <c r="E428" s="385"/>
    </row>
    <row r="429" spans="1:5" x14ac:dyDescent="0.25">
      <c r="A429" s="257"/>
      <c r="B429" s="356">
        <v>8</v>
      </c>
      <c r="C429" s="347">
        <f>'Dia15'!$Y$13</f>
        <v>0</v>
      </c>
      <c r="D429" s="344">
        <f>'Dia15'!$S$13+'Dia15'!$T$13+'Dia15'!$U$13+'Dia15'!$V$13</f>
        <v>0</v>
      </c>
      <c r="E429" s="385"/>
    </row>
    <row r="430" spans="1:5" x14ac:dyDescent="0.25">
      <c r="A430" s="257"/>
      <c r="B430" s="355">
        <v>9</v>
      </c>
      <c r="C430" s="347">
        <f>'Dia15'!$Y$14</f>
        <v>0</v>
      </c>
      <c r="D430" s="344">
        <f>'Dia15'!$S$14+'Dia15'!$T$14+'Dia15'!$U$14+'Dia15'!$V$14</f>
        <v>0</v>
      </c>
      <c r="E430" s="385"/>
    </row>
    <row r="431" spans="1:5" x14ac:dyDescent="0.25">
      <c r="A431" s="257"/>
      <c r="B431" s="356">
        <v>10</v>
      </c>
      <c r="C431" s="347">
        <f>'Dia15'!$Y$15</f>
        <v>0</v>
      </c>
      <c r="D431" s="344">
        <f>'Dia15'!$S$15+'Dia15'!$T$15+'Dia15'!$U$15+'Dia15'!$V$15</f>
        <v>0</v>
      </c>
      <c r="E431" s="385"/>
    </row>
    <row r="432" spans="1:5" x14ac:dyDescent="0.25">
      <c r="A432" s="257"/>
      <c r="B432" s="355">
        <v>11</v>
      </c>
      <c r="C432" s="347">
        <f>'Dia15'!$Y$16</f>
        <v>0</v>
      </c>
      <c r="D432" s="344">
        <f>'Dia15'!$S$16+'Dia15'!$T$16+'Dia15'!$U$16+'Dia15'!$V$16</f>
        <v>0</v>
      </c>
      <c r="E432" s="385"/>
    </row>
    <row r="433" spans="1:5" x14ac:dyDescent="0.25">
      <c r="A433" s="257"/>
      <c r="B433" s="356">
        <v>12</v>
      </c>
      <c r="C433" s="347">
        <f>'Dia15'!$Y$17</f>
        <v>0</v>
      </c>
      <c r="D433" s="344">
        <f>'Dia15'!$S$17+'Dia15'!$T$17+'Dia15'!$U$17+'Dia15'!$V$17</f>
        <v>0</v>
      </c>
      <c r="E433" s="385"/>
    </row>
    <row r="434" spans="1:5" x14ac:dyDescent="0.25">
      <c r="A434" s="257"/>
      <c r="B434" s="355">
        <v>13</v>
      </c>
      <c r="C434" s="347">
        <f>'Dia15'!$Y$18</f>
        <v>0</v>
      </c>
      <c r="D434" s="344">
        <f>'Dia15'!$S$18+'Dia15'!$T$18+'Dia15'!$U$18+'Dia15'!$V$18</f>
        <v>0</v>
      </c>
      <c r="E434" s="385"/>
    </row>
    <row r="435" spans="1:5" x14ac:dyDescent="0.25">
      <c r="A435" s="257"/>
      <c r="B435" s="356">
        <v>14</v>
      </c>
      <c r="C435" s="347">
        <f>'Dia15'!$Y$19</f>
        <v>0</v>
      </c>
      <c r="D435" s="344">
        <f>'Dia15'!$S$19+'Dia15'!$T$19+'Dia15'!$U$19+'Dia15'!$V$19</f>
        <v>0</v>
      </c>
      <c r="E435" s="385"/>
    </row>
    <row r="436" spans="1:5" x14ac:dyDescent="0.25">
      <c r="A436" s="257"/>
      <c r="B436" s="355">
        <v>15</v>
      </c>
      <c r="C436" s="347">
        <f>'Dia15'!$Y$20</f>
        <v>0</v>
      </c>
      <c r="D436" s="344">
        <f>'Dia15'!$S$20+'Dia15'!$T$20+'Dia15'!$U$20+'Dia15'!$V$20</f>
        <v>0</v>
      </c>
      <c r="E436" s="385"/>
    </row>
    <row r="437" spans="1:5" x14ac:dyDescent="0.25">
      <c r="A437" s="257"/>
      <c r="B437" s="356">
        <v>16</v>
      </c>
      <c r="C437" s="347">
        <f>'Dia15'!$Y$21</f>
        <v>0</v>
      </c>
      <c r="D437" s="344">
        <f>'Dia15'!$S$21+'Dia15'!$T$21+'Dia15'!$U$21+'Dia15'!$V$21</f>
        <v>0</v>
      </c>
      <c r="E437" s="385"/>
    </row>
    <row r="438" spans="1:5" x14ac:dyDescent="0.25">
      <c r="A438" s="257"/>
      <c r="B438" s="355">
        <v>17</v>
      </c>
      <c r="C438" s="347">
        <f>'Dia15'!$Y$22</f>
        <v>0</v>
      </c>
      <c r="D438" s="344">
        <f>'Dia15'!$S$22+'Dia15'!$T$22+'Dia15'!$U$22+'Dia15'!$V$22</f>
        <v>0</v>
      </c>
      <c r="E438" s="385"/>
    </row>
    <row r="439" spans="1:5" x14ac:dyDescent="0.25">
      <c r="A439" s="257"/>
      <c r="B439" s="356">
        <v>18</v>
      </c>
      <c r="C439" s="347">
        <f>'Dia15'!$Y$23</f>
        <v>0</v>
      </c>
      <c r="D439" s="344">
        <f>'Dia15'!$S$23+'Dia15'!$T$23+'Dia15'!$U$23+'Dia15'!$V$23</f>
        <v>0</v>
      </c>
      <c r="E439" s="385"/>
    </row>
    <row r="440" spans="1:5" x14ac:dyDescent="0.25">
      <c r="A440" s="257"/>
      <c r="B440" s="355">
        <v>19</v>
      </c>
      <c r="C440" s="347">
        <f>'Dia15'!$Y$24</f>
        <v>0</v>
      </c>
      <c r="D440" s="344">
        <f>'Dia15'!$S$24+'Dia15'!$T$24+'Dia15'!$U$24+'Dia15'!$V$24</f>
        <v>0</v>
      </c>
      <c r="E440" s="385"/>
    </row>
    <row r="441" spans="1:5" x14ac:dyDescent="0.25">
      <c r="A441" s="257"/>
      <c r="B441" s="356">
        <v>20</v>
      </c>
      <c r="C441" s="347">
        <f>'Dia15'!$Y$25</f>
        <v>0</v>
      </c>
      <c r="D441" s="344">
        <f>'Dia15'!$S$25+'Dia15'!$T$25+'Dia15'!$U$25+'Dia15'!$V$25</f>
        <v>0</v>
      </c>
      <c r="E441" s="385"/>
    </row>
    <row r="442" spans="1:5" x14ac:dyDescent="0.25">
      <c r="A442" s="257"/>
      <c r="B442" s="355">
        <v>21</v>
      </c>
      <c r="C442" s="347">
        <f>'Dia15'!$Y$26</f>
        <v>0</v>
      </c>
      <c r="D442" s="344">
        <f>'Dia15'!$S$26+'Dia15'!$T$26+'Dia15'!$U$26+'Dia15'!$V$26</f>
        <v>0</v>
      </c>
      <c r="E442" s="385"/>
    </row>
    <row r="443" spans="1:5" x14ac:dyDescent="0.25">
      <c r="A443" s="257"/>
      <c r="B443" s="356">
        <v>22</v>
      </c>
      <c r="C443" s="347">
        <f>'Dia15'!$Y$27</f>
        <v>0</v>
      </c>
      <c r="D443" s="344">
        <f>'Dia15'!$S$27+'Dia15'!$T$27+'Dia15'!$U$27+'Dia15'!$V$27</f>
        <v>0</v>
      </c>
      <c r="E443" s="385"/>
    </row>
    <row r="444" spans="1:5" x14ac:dyDescent="0.25">
      <c r="A444" s="257"/>
      <c r="B444" s="355">
        <v>23</v>
      </c>
      <c r="C444" s="377">
        <f>'Dia15'!$Y$28</f>
        <v>0</v>
      </c>
      <c r="D444" s="344">
        <f>'Dia15'!$S$28+'Dia15'!$T$28+'Dia15'!$U$28+'Dia15'!$V$28</f>
        <v>0</v>
      </c>
      <c r="E444" s="385"/>
    </row>
    <row r="445" spans="1:5" x14ac:dyDescent="0.25">
      <c r="A445" s="257"/>
      <c r="B445" s="356">
        <v>24</v>
      </c>
      <c r="C445" s="377">
        <f>'Dia15'!$Y$29</f>
        <v>0</v>
      </c>
      <c r="D445" s="344">
        <f>'Dia15'!$S$29+'Dia15'!$T$29+'Dia15'!$U$29+'Dia15'!$V$29</f>
        <v>0</v>
      </c>
      <c r="E445" s="385"/>
    </row>
    <row r="446" spans="1:5" x14ac:dyDescent="0.25">
      <c r="A446" s="257"/>
      <c r="B446" s="355">
        <v>25</v>
      </c>
      <c r="C446" s="377">
        <f>'Dia15'!$Y$30</f>
        <v>0</v>
      </c>
      <c r="D446" s="344">
        <f>'Dia15'!$S$30+'Dia15'!$T$30+'Dia15'!$U$30+'Dia15'!$V$30</f>
        <v>0</v>
      </c>
      <c r="E446" s="385"/>
    </row>
    <row r="447" spans="1:5" x14ac:dyDescent="0.25">
      <c r="A447" s="257"/>
      <c r="B447" s="356">
        <v>26</v>
      </c>
      <c r="C447" s="377">
        <f>'Dia15'!$Y$31</f>
        <v>0</v>
      </c>
      <c r="D447" s="344">
        <f>'Dia15'!$S$31+'Dia15'!$T$31+'Dia15'!$U$31+'Dia15'!$V$31</f>
        <v>0</v>
      </c>
      <c r="E447" s="385"/>
    </row>
    <row r="448" spans="1:5" x14ac:dyDescent="0.25">
      <c r="A448" s="257"/>
      <c r="B448" s="355">
        <v>27</v>
      </c>
      <c r="C448" s="377">
        <f>'Dia15'!$Y$32</f>
        <v>0</v>
      </c>
      <c r="D448" s="344">
        <f>'Dia15'!$S$32+'Dia15'!$T$32+'Dia15'!$U$32+'Dia15'!$V$32</f>
        <v>0</v>
      </c>
      <c r="E448" s="385"/>
    </row>
    <row r="449" spans="1:5" x14ac:dyDescent="0.25">
      <c r="A449" s="257"/>
      <c r="B449" s="356">
        <v>28</v>
      </c>
      <c r="C449" s="377">
        <f>'Dia15'!$Y$33</f>
        <v>0</v>
      </c>
      <c r="D449" s="344">
        <f>'Dia15'!$S$33+'Dia15'!$T$33+'Dia15'!$U$33+'Dia15'!$V$33</f>
        <v>0</v>
      </c>
      <c r="E449" s="385"/>
    </row>
    <row r="450" spans="1:5" x14ac:dyDescent="0.25">
      <c r="A450" s="257"/>
      <c r="B450" s="355">
        <v>29</v>
      </c>
      <c r="C450" s="377">
        <f>'Dia15'!$Y$34</f>
        <v>0</v>
      </c>
      <c r="D450" s="344">
        <f>'Dia15'!$S$34+'Dia15'!$T$34+'Dia15'!$U$34+'Dia15'!$V$34</f>
        <v>0</v>
      </c>
      <c r="E450" s="385"/>
    </row>
    <row r="451" spans="1:5" ht="15.75" thickBot="1" x14ac:dyDescent="0.3">
      <c r="A451" s="360"/>
      <c r="B451" s="362">
        <v>30</v>
      </c>
      <c r="C451" s="378">
        <f>'Dia15'!$Y$35</f>
        <v>0</v>
      </c>
      <c r="D451" s="345">
        <f>'Dia15'!$S$35+'Dia15'!$T$35+'Dia15'!$U$35+'Dia15'!$V$35</f>
        <v>0</v>
      </c>
      <c r="E451" s="385"/>
    </row>
    <row r="452" spans="1:5" x14ac:dyDescent="0.25">
      <c r="A452" s="339" t="str">
        <f>'Dia16'!$B$1</f>
        <v>Gener</v>
      </c>
      <c r="B452" s="357">
        <v>1</v>
      </c>
      <c r="C452" s="346">
        <f>'Dia16'!$Y$6</f>
        <v>0</v>
      </c>
      <c r="D452" s="341">
        <f>'Dia16'!$S$6+'Dia16'!$T$6+'Dia16'!$U$6+'Dia16'!$V$6</f>
        <v>0</v>
      </c>
      <c r="E452" s="385"/>
    </row>
    <row r="453" spans="1:5" x14ac:dyDescent="0.25">
      <c r="A453" s="342">
        <f>'Dia16'!$B$2</f>
        <v>16</v>
      </c>
      <c r="B453" s="356">
        <v>2</v>
      </c>
      <c r="C453" s="347">
        <f>'Dia16'!$Y$7</f>
        <v>0</v>
      </c>
      <c r="D453" s="344">
        <f>'Dia16'!$S$7+'Dia16'!$T$7+'Dia16'!$U$7+'Dia16'!$V$7</f>
        <v>0</v>
      </c>
      <c r="E453" s="385"/>
    </row>
    <row r="454" spans="1:5" x14ac:dyDescent="0.25">
      <c r="A454" s="257"/>
      <c r="B454" s="355">
        <v>3</v>
      </c>
      <c r="C454" s="347">
        <f>'Dia16'!$Y$8</f>
        <v>0</v>
      </c>
      <c r="D454" s="344">
        <f>'Dia16'!$S$8+'Dia16'!$T$8+'Dia16'!$U$8+'Dia16'!$V$8</f>
        <v>0</v>
      </c>
      <c r="E454" s="385"/>
    </row>
    <row r="455" spans="1:5" x14ac:dyDescent="0.25">
      <c r="A455" s="257"/>
      <c r="B455" s="356">
        <v>4</v>
      </c>
      <c r="C455" s="347">
        <f>'Dia16'!$Y$9</f>
        <v>0</v>
      </c>
      <c r="D455" s="344">
        <f>'Dia16'!$S$9+'Dia16'!$T$9+'Dia16'!$U$9+'Dia16'!$V$9</f>
        <v>0</v>
      </c>
      <c r="E455" s="385"/>
    </row>
    <row r="456" spans="1:5" x14ac:dyDescent="0.25">
      <c r="A456" s="257"/>
      <c r="B456" s="355">
        <v>5</v>
      </c>
      <c r="C456" s="347">
        <f>'Dia16'!$Y$10</f>
        <v>0</v>
      </c>
      <c r="D456" s="344">
        <f>'Dia16'!$S$10+'Dia16'!$T$10+'Dia16'!$U$10+'Dia16'!$V$10</f>
        <v>0</v>
      </c>
      <c r="E456" s="385"/>
    </row>
    <row r="457" spans="1:5" x14ac:dyDescent="0.25">
      <c r="A457" s="257"/>
      <c r="B457" s="356">
        <v>6</v>
      </c>
      <c r="C457" s="347">
        <f>'Dia16'!$Y$11</f>
        <v>0</v>
      </c>
      <c r="D457" s="344">
        <f>'Dia16'!$S$11+'Dia16'!$T$11+'Dia16'!$U$11+'Dia16'!$V$11</f>
        <v>0</v>
      </c>
      <c r="E457" s="385"/>
    </row>
    <row r="458" spans="1:5" x14ac:dyDescent="0.25">
      <c r="A458" s="257"/>
      <c r="B458" s="355">
        <v>7</v>
      </c>
      <c r="C458" s="347">
        <f>'Dia16'!$Y$12</f>
        <v>0</v>
      </c>
      <c r="D458" s="344">
        <f>'Dia16'!$S$12+'Dia16'!$T$12+'Dia16'!$U$12+'Dia16'!$V$12</f>
        <v>0</v>
      </c>
      <c r="E458" s="385"/>
    </row>
    <row r="459" spans="1:5" x14ac:dyDescent="0.25">
      <c r="A459" s="257"/>
      <c r="B459" s="356">
        <v>8</v>
      </c>
      <c r="C459" s="347">
        <f>'Dia16'!$Y$13</f>
        <v>0</v>
      </c>
      <c r="D459" s="344">
        <f>'Dia16'!$S$13+'Dia16'!$T$13+'Dia16'!$U$13+'Dia16'!$V$13</f>
        <v>0</v>
      </c>
      <c r="E459" s="385"/>
    </row>
    <row r="460" spans="1:5" x14ac:dyDescent="0.25">
      <c r="A460" s="257"/>
      <c r="B460" s="355">
        <v>9</v>
      </c>
      <c r="C460" s="347">
        <f>'Dia16'!$Y$14</f>
        <v>0</v>
      </c>
      <c r="D460" s="344">
        <f>'Dia16'!$S$14+'Dia16'!$T$14+'Dia16'!$U$14+'Dia16'!$V$14</f>
        <v>0</v>
      </c>
      <c r="E460" s="385"/>
    </row>
    <row r="461" spans="1:5" x14ac:dyDescent="0.25">
      <c r="A461" s="257"/>
      <c r="B461" s="356">
        <v>10</v>
      </c>
      <c r="C461" s="347">
        <f>'Dia16'!$Y$15</f>
        <v>0</v>
      </c>
      <c r="D461" s="344">
        <f>'Dia16'!$S$15+'Dia16'!$T$15+'Dia16'!$U$15+'Dia16'!$V$15</f>
        <v>0</v>
      </c>
      <c r="E461" s="385"/>
    </row>
    <row r="462" spans="1:5" x14ac:dyDescent="0.25">
      <c r="A462" s="257"/>
      <c r="B462" s="355">
        <v>11</v>
      </c>
      <c r="C462" s="347">
        <f>'Dia16'!$Y$16</f>
        <v>0</v>
      </c>
      <c r="D462" s="344">
        <f>'Dia16'!$S$16+'Dia16'!$T$16+'Dia16'!$U$16+'Dia16'!$V$16</f>
        <v>0</v>
      </c>
      <c r="E462" s="385"/>
    </row>
    <row r="463" spans="1:5" x14ac:dyDescent="0.25">
      <c r="A463" s="257"/>
      <c r="B463" s="356">
        <v>12</v>
      </c>
      <c r="C463" s="347">
        <f>'Dia16'!$Y$17</f>
        <v>0</v>
      </c>
      <c r="D463" s="344">
        <f>'Dia16'!$S$17+'Dia16'!$T$17+'Dia16'!$U$17+'Dia16'!$V$17</f>
        <v>0</v>
      </c>
      <c r="E463" s="385"/>
    </row>
    <row r="464" spans="1:5" x14ac:dyDescent="0.25">
      <c r="A464" s="257"/>
      <c r="B464" s="355">
        <v>13</v>
      </c>
      <c r="C464" s="347">
        <f>'Dia16'!$Y$18</f>
        <v>0</v>
      </c>
      <c r="D464" s="344">
        <f>'Dia16'!$S$18+'Dia16'!$T$18+'Dia16'!$U$18+'Dia16'!$V$18</f>
        <v>0</v>
      </c>
      <c r="E464" s="385"/>
    </row>
    <row r="465" spans="1:5" x14ac:dyDescent="0.25">
      <c r="A465" s="257"/>
      <c r="B465" s="356">
        <v>14</v>
      </c>
      <c r="C465" s="347">
        <f>'Dia16'!$Y$19</f>
        <v>0</v>
      </c>
      <c r="D465" s="344">
        <f>'Dia16'!$S$19+'Dia16'!$T$19+'Dia16'!$U$19+'Dia16'!$V$19</f>
        <v>0</v>
      </c>
      <c r="E465" s="385"/>
    </row>
    <row r="466" spans="1:5" x14ac:dyDescent="0.25">
      <c r="A466" s="257"/>
      <c r="B466" s="355">
        <v>15</v>
      </c>
      <c r="C466" s="347">
        <f>'Dia16'!$Y$20</f>
        <v>0</v>
      </c>
      <c r="D466" s="344">
        <f>'Dia16'!$S$20+'Dia16'!$T$20+'Dia16'!$U$20+'Dia16'!$V$20</f>
        <v>0</v>
      </c>
      <c r="E466" s="385"/>
    </row>
    <row r="467" spans="1:5" x14ac:dyDescent="0.25">
      <c r="A467" s="257"/>
      <c r="B467" s="356">
        <v>16</v>
      </c>
      <c r="C467" s="347">
        <f>'Dia16'!$Y$21</f>
        <v>0</v>
      </c>
      <c r="D467" s="344">
        <f>'Dia16'!$S$21+'Dia16'!$T$21+'Dia16'!$U$21+'Dia16'!$V$21</f>
        <v>0</v>
      </c>
      <c r="E467" s="385"/>
    </row>
    <row r="468" spans="1:5" x14ac:dyDescent="0.25">
      <c r="A468" s="257"/>
      <c r="B468" s="355">
        <v>17</v>
      </c>
      <c r="C468" s="347">
        <f>'Dia16'!$Y$22</f>
        <v>0</v>
      </c>
      <c r="D468" s="344">
        <f>'Dia16'!$S$22+'Dia16'!$T$22+'Dia16'!$U$22+'Dia16'!$V$22</f>
        <v>0</v>
      </c>
      <c r="E468" s="385"/>
    </row>
    <row r="469" spans="1:5" x14ac:dyDescent="0.25">
      <c r="A469" s="257"/>
      <c r="B469" s="356">
        <v>18</v>
      </c>
      <c r="C469" s="347">
        <f>'Dia16'!$Y$23</f>
        <v>0</v>
      </c>
      <c r="D469" s="344">
        <f>'Dia16'!$S$23+'Dia16'!$T$23+'Dia16'!$U$23+'Dia16'!$V$23</f>
        <v>0</v>
      </c>
      <c r="E469" s="385"/>
    </row>
    <row r="470" spans="1:5" x14ac:dyDescent="0.25">
      <c r="A470" s="257"/>
      <c r="B470" s="355">
        <v>19</v>
      </c>
      <c r="C470" s="347">
        <f>'Dia16'!$Y$24</f>
        <v>0</v>
      </c>
      <c r="D470" s="344">
        <f>'Dia16'!$S$24+'Dia16'!$T$24+'Dia16'!$U$24+'Dia16'!$V$24</f>
        <v>0</v>
      </c>
      <c r="E470" s="385"/>
    </row>
    <row r="471" spans="1:5" x14ac:dyDescent="0.25">
      <c r="A471" s="257"/>
      <c r="B471" s="356">
        <v>20</v>
      </c>
      <c r="C471" s="347">
        <f>'Dia16'!$Y$25</f>
        <v>0</v>
      </c>
      <c r="D471" s="344">
        <f>'Dia16'!$S$25+'Dia16'!$T$25+'Dia16'!$U$25+'Dia16'!$V$25</f>
        <v>0</v>
      </c>
      <c r="E471" s="385"/>
    </row>
    <row r="472" spans="1:5" x14ac:dyDescent="0.25">
      <c r="A472" s="257"/>
      <c r="B472" s="355">
        <v>21</v>
      </c>
      <c r="C472" s="347">
        <f>'Dia16'!$Y$26</f>
        <v>0</v>
      </c>
      <c r="D472" s="344">
        <f>'Dia16'!$S$26+'Dia16'!$T$26+'Dia16'!$U$26+'Dia16'!$V$26</f>
        <v>0</v>
      </c>
      <c r="E472" s="385"/>
    </row>
    <row r="473" spans="1:5" x14ac:dyDescent="0.25">
      <c r="A473" s="257"/>
      <c r="B473" s="356">
        <v>22</v>
      </c>
      <c r="C473" s="347">
        <f>'Dia16'!$Y$27</f>
        <v>0</v>
      </c>
      <c r="D473" s="344">
        <f>'Dia16'!$S$27+'Dia16'!$T$27+'Dia16'!$U$27+'Dia16'!$V$27</f>
        <v>0</v>
      </c>
      <c r="E473" s="385"/>
    </row>
    <row r="474" spans="1:5" x14ac:dyDescent="0.25">
      <c r="A474" s="257"/>
      <c r="B474" s="355">
        <v>23</v>
      </c>
      <c r="C474" s="377">
        <f>'Dia16'!$Y$28</f>
        <v>0</v>
      </c>
      <c r="D474" s="344">
        <f>'Dia16'!$S$28+'Dia16'!$T$28+'Dia16'!$U$28+'Dia16'!$V$28</f>
        <v>0</v>
      </c>
      <c r="E474" s="385"/>
    </row>
    <row r="475" spans="1:5" x14ac:dyDescent="0.25">
      <c r="A475" s="257"/>
      <c r="B475" s="356">
        <v>24</v>
      </c>
      <c r="C475" s="377">
        <f>'Dia16'!$Y$29</f>
        <v>0</v>
      </c>
      <c r="D475" s="344">
        <f>'Dia16'!$S$29+'Dia16'!$T$29+'Dia16'!$U$29+'Dia16'!$V$29</f>
        <v>0</v>
      </c>
      <c r="E475" s="385"/>
    </row>
    <row r="476" spans="1:5" x14ac:dyDescent="0.25">
      <c r="A476" s="257"/>
      <c r="B476" s="355">
        <v>25</v>
      </c>
      <c r="C476" s="377">
        <f>'Dia16'!$Y$30</f>
        <v>0</v>
      </c>
      <c r="D476" s="344">
        <f>'Dia16'!$S$30+'Dia16'!$T$30+'Dia16'!$U$30+'Dia16'!$V$30</f>
        <v>0</v>
      </c>
      <c r="E476" s="385"/>
    </row>
    <row r="477" spans="1:5" x14ac:dyDescent="0.25">
      <c r="A477" s="257"/>
      <c r="B477" s="356">
        <v>26</v>
      </c>
      <c r="C477" s="377">
        <f>'Dia16'!$Y$31</f>
        <v>0</v>
      </c>
      <c r="D477" s="344">
        <f>'Dia16'!$S$31+'Dia16'!$T$31+'Dia16'!$U$31+'Dia16'!$V$31</f>
        <v>0</v>
      </c>
      <c r="E477" s="385"/>
    </row>
    <row r="478" spans="1:5" x14ac:dyDescent="0.25">
      <c r="A478" s="257"/>
      <c r="B478" s="355">
        <v>27</v>
      </c>
      <c r="C478" s="377">
        <f>'Dia16'!$Y$32</f>
        <v>0</v>
      </c>
      <c r="D478" s="344">
        <f>'Dia16'!$S$32+'Dia16'!$T$32+'Dia16'!$U$32+'Dia16'!$V$32</f>
        <v>0</v>
      </c>
      <c r="E478" s="385"/>
    </row>
    <row r="479" spans="1:5" x14ac:dyDescent="0.25">
      <c r="A479" s="257"/>
      <c r="B479" s="356">
        <v>28</v>
      </c>
      <c r="C479" s="377">
        <f>'Dia16'!$Y$33</f>
        <v>0</v>
      </c>
      <c r="D479" s="344">
        <f>'Dia16'!$S$33+'Dia16'!$T$33+'Dia16'!$U$33+'Dia16'!$V$33</f>
        <v>0</v>
      </c>
      <c r="E479" s="385"/>
    </row>
    <row r="480" spans="1:5" x14ac:dyDescent="0.25">
      <c r="A480" s="257"/>
      <c r="B480" s="355">
        <v>29</v>
      </c>
      <c r="C480" s="377">
        <f>'Dia16'!$Y$34</f>
        <v>0</v>
      </c>
      <c r="D480" s="344">
        <f>'Dia16'!$S$34+'Dia16'!$T$34+'Dia16'!$U$34+'Dia16'!$V$34</f>
        <v>0</v>
      </c>
      <c r="E480" s="385"/>
    </row>
    <row r="481" spans="1:5" ht="15.75" thickBot="1" x14ac:dyDescent="0.3">
      <c r="A481" s="360"/>
      <c r="B481" s="362">
        <v>30</v>
      </c>
      <c r="C481" s="378">
        <f>'Dia16'!$Y$35</f>
        <v>0</v>
      </c>
      <c r="D481" s="345">
        <f>'Dia16'!$S$35+'Dia16'!$T$35+'Dia16'!$U$35+'Dia16'!$V$35</f>
        <v>0</v>
      </c>
      <c r="E481" s="385"/>
    </row>
    <row r="482" spans="1:5" x14ac:dyDescent="0.25">
      <c r="A482" s="339" t="str">
        <f>'Dia17'!$B$1</f>
        <v>Gener</v>
      </c>
      <c r="B482" s="357">
        <v>1</v>
      </c>
      <c r="C482" s="346">
        <f>'Dia17'!$Y$6</f>
        <v>0</v>
      </c>
      <c r="D482" s="341">
        <f>'Dia17'!$S$6+'Dia17'!$T$6+'Dia17'!$U$6+'Dia17'!$V$6</f>
        <v>0</v>
      </c>
      <c r="E482" s="385"/>
    </row>
    <row r="483" spans="1:5" x14ac:dyDescent="0.25">
      <c r="A483" s="342">
        <f>'Dia17'!$B$2</f>
        <v>17</v>
      </c>
      <c r="B483" s="356">
        <v>2</v>
      </c>
      <c r="C483" s="347">
        <f>'Dia17'!$Y$7</f>
        <v>0</v>
      </c>
      <c r="D483" s="344">
        <f>'Dia17'!$S$7+'Dia17'!$T$7+'Dia17'!$U$7+'Dia17'!$V$7</f>
        <v>0</v>
      </c>
      <c r="E483" s="385"/>
    </row>
    <row r="484" spans="1:5" x14ac:dyDescent="0.25">
      <c r="A484" s="257"/>
      <c r="B484" s="355">
        <v>3</v>
      </c>
      <c r="C484" s="347">
        <f>'Dia17'!$Y$8</f>
        <v>0</v>
      </c>
      <c r="D484" s="344">
        <f>'Dia17'!$S$8+'Dia17'!$T$8+'Dia17'!$U$8+'Dia17'!$V$8</f>
        <v>0</v>
      </c>
      <c r="E484" s="385"/>
    </row>
    <row r="485" spans="1:5" x14ac:dyDescent="0.25">
      <c r="A485" s="257"/>
      <c r="B485" s="356">
        <v>4</v>
      </c>
      <c r="C485" s="347">
        <f>'Dia17'!$Y$9</f>
        <v>0</v>
      </c>
      <c r="D485" s="344">
        <f>'Dia17'!$S$9+'Dia17'!$T$9+'Dia17'!$U$9+'Dia17'!$V$9</f>
        <v>0</v>
      </c>
      <c r="E485" s="385"/>
    </row>
    <row r="486" spans="1:5" x14ac:dyDescent="0.25">
      <c r="A486" s="257"/>
      <c r="B486" s="355">
        <v>5</v>
      </c>
      <c r="C486" s="347">
        <f>'Dia17'!$Y$10</f>
        <v>0</v>
      </c>
      <c r="D486" s="344">
        <f>'Dia17'!$S$10+'Dia17'!$T$10+'Dia17'!$U$10+'Dia17'!$V$10</f>
        <v>0</v>
      </c>
      <c r="E486" s="385"/>
    </row>
    <row r="487" spans="1:5" x14ac:dyDescent="0.25">
      <c r="A487" s="257"/>
      <c r="B487" s="356">
        <v>6</v>
      </c>
      <c r="C487" s="347">
        <f>'Dia17'!$Y$11</f>
        <v>0</v>
      </c>
      <c r="D487" s="344">
        <f>'Dia17'!$S$11+'Dia17'!$T$11+'Dia17'!$U$11+'Dia17'!$V$11</f>
        <v>0</v>
      </c>
      <c r="E487" s="385"/>
    </row>
    <row r="488" spans="1:5" x14ac:dyDescent="0.25">
      <c r="A488" s="257"/>
      <c r="B488" s="355">
        <v>7</v>
      </c>
      <c r="C488" s="347">
        <f>'Dia17'!$Y$12</f>
        <v>0</v>
      </c>
      <c r="D488" s="344">
        <f>'Dia17'!$S$12+'Dia17'!$T$12+'Dia17'!$U$12+'Dia17'!$V$12</f>
        <v>0</v>
      </c>
      <c r="E488" s="385"/>
    </row>
    <row r="489" spans="1:5" x14ac:dyDescent="0.25">
      <c r="A489" s="257"/>
      <c r="B489" s="356">
        <v>8</v>
      </c>
      <c r="C489" s="347">
        <f>'Dia17'!$Y$13</f>
        <v>0</v>
      </c>
      <c r="D489" s="344">
        <f>'Dia17'!$S$13+'Dia17'!$T$13+'Dia17'!$U$13+'Dia17'!$V$13</f>
        <v>0</v>
      </c>
      <c r="E489" s="385"/>
    </row>
    <row r="490" spans="1:5" x14ac:dyDescent="0.25">
      <c r="A490" s="257"/>
      <c r="B490" s="355">
        <v>9</v>
      </c>
      <c r="C490" s="347">
        <f>'Dia17'!$Y$14</f>
        <v>0</v>
      </c>
      <c r="D490" s="344">
        <f>'Dia17'!$S$14+'Dia17'!$T$14+'Dia17'!$U$14+'Dia17'!$V$14</f>
        <v>0</v>
      </c>
      <c r="E490" s="385"/>
    </row>
    <row r="491" spans="1:5" x14ac:dyDescent="0.25">
      <c r="A491" s="257"/>
      <c r="B491" s="356">
        <v>10</v>
      </c>
      <c r="C491" s="347">
        <f>'Dia17'!$Y$15</f>
        <v>0</v>
      </c>
      <c r="D491" s="344">
        <f>'Dia17'!$S$15+'Dia17'!$T$15+'Dia17'!$U$15+'Dia17'!$V$15</f>
        <v>0</v>
      </c>
      <c r="E491" s="385"/>
    </row>
    <row r="492" spans="1:5" x14ac:dyDescent="0.25">
      <c r="A492" s="257"/>
      <c r="B492" s="355">
        <v>11</v>
      </c>
      <c r="C492" s="347">
        <f>'Dia17'!$Y$16</f>
        <v>0</v>
      </c>
      <c r="D492" s="344">
        <f>'Dia17'!$S$16+'Dia17'!$T$16+'Dia17'!$U$16+'Dia17'!$V$16</f>
        <v>0</v>
      </c>
      <c r="E492" s="385"/>
    </row>
    <row r="493" spans="1:5" x14ac:dyDescent="0.25">
      <c r="A493" s="257"/>
      <c r="B493" s="356">
        <v>12</v>
      </c>
      <c r="C493" s="347">
        <f>'Dia17'!$Y$17</f>
        <v>0</v>
      </c>
      <c r="D493" s="344">
        <f>'Dia17'!$S$17+'Dia17'!$T$17+'Dia17'!$U$17+'Dia17'!$V$17</f>
        <v>0</v>
      </c>
      <c r="E493" s="385"/>
    </row>
    <row r="494" spans="1:5" x14ac:dyDescent="0.25">
      <c r="A494" s="257"/>
      <c r="B494" s="355">
        <v>13</v>
      </c>
      <c r="C494" s="347">
        <f>'Dia17'!$Y$18</f>
        <v>0</v>
      </c>
      <c r="D494" s="344">
        <f>'Dia17'!$S$18+'Dia17'!$T$18+'Dia17'!$U$18+'Dia17'!$V$18</f>
        <v>0</v>
      </c>
      <c r="E494" s="385"/>
    </row>
    <row r="495" spans="1:5" x14ac:dyDescent="0.25">
      <c r="A495" s="257"/>
      <c r="B495" s="356">
        <v>14</v>
      </c>
      <c r="C495" s="347">
        <f>'Dia17'!$Y$19</f>
        <v>0</v>
      </c>
      <c r="D495" s="344">
        <f>'Dia17'!$S$19+'Dia17'!$T$19+'Dia17'!$U$19+'Dia17'!$V$19</f>
        <v>0</v>
      </c>
      <c r="E495" s="385"/>
    </row>
    <row r="496" spans="1:5" x14ac:dyDescent="0.25">
      <c r="A496" s="257"/>
      <c r="B496" s="355">
        <v>15</v>
      </c>
      <c r="C496" s="347">
        <f>'Dia17'!$Y$20</f>
        <v>0</v>
      </c>
      <c r="D496" s="344">
        <f>'Dia17'!$S$20+'Dia17'!$T$20+'Dia17'!$U$20+'Dia17'!$V$20</f>
        <v>0</v>
      </c>
      <c r="E496" s="385"/>
    </row>
    <row r="497" spans="1:5" x14ac:dyDescent="0.25">
      <c r="A497" s="257"/>
      <c r="B497" s="356">
        <v>16</v>
      </c>
      <c r="C497" s="347">
        <f>'Dia17'!$Y$21</f>
        <v>0</v>
      </c>
      <c r="D497" s="344">
        <f>'Dia17'!$S$21+'Dia17'!$T$21+'Dia17'!$U$21+'Dia17'!$V$21</f>
        <v>0</v>
      </c>
      <c r="E497" s="385"/>
    </row>
    <row r="498" spans="1:5" x14ac:dyDescent="0.25">
      <c r="A498" s="257"/>
      <c r="B498" s="355">
        <v>17</v>
      </c>
      <c r="C498" s="347">
        <f>'Dia17'!$Y$22</f>
        <v>0</v>
      </c>
      <c r="D498" s="344">
        <f>'Dia17'!$S$22+'Dia17'!$T$22+'Dia17'!$U$22+'Dia17'!$V$22</f>
        <v>0</v>
      </c>
      <c r="E498" s="385"/>
    </row>
    <row r="499" spans="1:5" x14ac:dyDescent="0.25">
      <c r="A499" s="257"/>
      <c r="B499" s="356">
        <v>18</v>
      </c>
      <c r="C499" s="347">
        <f>'Dia17'!$Y$23</f>
        <v>0</v>
      </c>
      <c r="D499" s="344">
        <f>'Dia17'!$S$23+'Dia17'!$T$23+'Dia17'!$U$23+'Dia17'!$V$23</f>
        <v>0</v>
      </c>
      <c r="E499" s="385"/>
    </row>
    <row r="500" spans="1:5" x14ac:dyDescent="0.25">
      <c r="A500" s="257"/>
      <c r="B500" s="355">
        <v>19</v>
      </c>
      <c r="C500" s="347">
        <f>'Dia17'!$Y$24</f>
        <v>0</v>
      </c>
      <c r="D500" s="344">
        <f>'Dia17'!$S$24+'Dia17'!$T$24+'Dia17'!$U$24+'Dia17'!$V$24</f>
        <v>0</v>
      </c>
      <c r="E500" s="385"/>
    </row>
    <row r="501" spans="1:5" x14ac:dyDescent="0.25">
      <c r="A501" s="257"/>
      <c r="B501" s="356">
        <v>20</v>
      </c>
      <c r="C501" s="347">
        <f>'Dia17'!$Y$25</f>
        <v>0</v>
      </c>
      <c r="D501" s="344">
        <f>'Dia17'!$S$25+'Dia17'!$T$25+'Dia17'!$U$25+'Dia17'!$V$25</f>
        <v>0</v>
      </c>
      <c r="E501" s="385"/>
    </row>
    <row r="502" spans="1:5" x14ac:dyDescent="0.25">
      <c r="A502" s="257"/>
      <c r="B502" s="355">
        <v>21</v>
      </c>
      <c r="C502" s="347">
        <f>'Dia17'!$Y$26</f>
        <v>0</v>
      </c>
      <c r="D502" s="344">
        <f>'Dia17'!$S$26+'Dia17'!$T$26+'Dia17'!$U$26+'Dia17'!$V$26</f>
        <v>0</v>
      </c>
      <c r="E502" s="385"/>
    </row>
    <row r="503" spans="1:5" x14ac:dyDescent="0.25">
      <c r="A503" s="257"/>
      <c r="B503" s="356">
        <v>22</v>
      </c>
      <c r="C503" s="347">
        <f>'Dia17'!$Y$27</f>
        <v>0</v>
      </c>
      <c r="D503" s="344">
        <f>'Dia17'!$S$27+'Dia17'!$T$27+'Dia17'!$U$27+'Dia17'!$V$27</f>
        <v>0</v>
      </c>
      <c r="E503" s="385"/>
    </row>
    <row r="504" spans="1:5" x14ac:dyDescent="0.25">
      <c r="A504" s="257"/>
      <c r="B504" s="355">
        <v>23</v>
      </c>
      <c r="C504" s="377">
        <f>'Dia17'!$Y$28</f>
        <v>0</v>
      </c>
      <c r="D504" s="344">
        <f>'Dia17'!$S$28+'Dia17'!$T$28+'Dia17'!$U$28+'Dia17'!$V$28</f>
        <v>0</v>
      </c>
      <c r="E504" s="385"/>
    </row>
    <row r="505" spans="1:5" x14ac:dyDescent="0.25">
      <c r="A505" s="257"/>
      <c r="B505" s="356">
        <v>24</v>
      </c>
      <c r="C505" s="377">
        <f>'Dia17'!$Y$29</f>
        <v>0</v>
      </c>
      <c r="D505" s="344">
        <f>'Dia17'!$S$29+'Dia17'!$T$29+'Dia17'!$U$29+'Dia17'!$V$29</f>
        <v>0</v>
      </c>
      <c r="E505" s="385"/>
    </row>
    <row r="506" spans="1:5" x14ac:dyDescent="0.25">
      <c r="A506" s="257"/>
      <c r="B506" s="355">
        <v>25</v>
      </c>
      <c r="C506" s="377">
        <f>'Dia17'!$Y$30</f>
        <v>0</v>
      </c>
      <c r="D506" s="344">
        <f>'Dia17'!$S$30+'Dia17'!$T$30+'Dia17'!$U$30+'Dia17'!$V$30</f>
        <v>0</v>
      </c>
      <c r="E506" s="385"/>
    </row>
    <row r="507" spans="1:5" x14ac:dyDescent="0.25">
      <c r="A507" s="257"/>
      <c r="B507" s="356">
        <v>26</v>
      </c>
      <c r="C507" s="377">
        <f>'Dia17'!$Y$31</f>
        <v>0</v>
      </c>
      <c r="D507" s="344">
        <f>'Dia17'!$S$31+'Dia17'!$T$31+'Dia17'!$U$31+'Dia17'!$V$31</f>
        <v>0</v>
      </c>
      <c r="E507" s="385"/>
    </row>
    <row r="508" spans="1:5" x14ac:dyDescent="0.25">
      <c r="A508" s="257"/>
      <c r="B508" s="355">
        <v>27</v>
      </c>
      <c r="C508" s="377">
        <f>'Dia17'!$Y$32</f>
        <v>0</v>
      </c>
      <c r="D508" s="344">
        <f>'Dia17'!$S$32+'Dia17'!$T$32+'Dia17'!$U$32+'Dia17'!$V$32</f>
        <v>0</v>
      </c>
      <c r="E508" s="385"/>
    </row>
    <row r="509" spans="1:5" x14ac:dyDescent="0.25">
      <c r="A509" s="257"/>
      <c r="B509" s="356">
        <v>28</v>
      </c>
      <c r="C509" s="377">
        <f>'Dia17'!$Y$33</f>
        <v>0</v>
      </c>
      <c r="D509" s="344">
        <f>'Dia17'!$S$33+'Dia17'!$T$33+'Dia17'!$U$33+'Dia17'!$V$33</f>
        <v>0</v>
      </c>
      <c r="E509" s="385"/>
    </row>
    <row r="510" spans="1:5" x14ac:dyDescent="0.25">
      <c r="A510" s="257"/>
      <c r="B510" s="355">
        <v>29</v>
      </c>
      <c r="C510" s="377">
        <f>'Dia17'!$Y$34</f>
        <v>0</v>
      </c>
      <c r="D510" s="344">
        <f>'Dia17'!$S$34+'Dia17'!$T$34+'Dia17'!$U$34+'Dia17'!$V$34</f>
        <v>0</v>
      </c>
      <c r="E510" s="385"/>
    </row>
    <row r="511" spans="1:5" ht="15.75" thickBot="1" x14ac:dyDescent="0.3">
      <c r="A511" s="360"/>
      <c r="B511" s="362">
        <v>30</v>
      </c>
      <c r="C511" s="378">
        <f>'Dia17'!$Y$35</f>
        <v>0</v>
      </c>
      <c r="D511" s="345">
        <f>'Dia17'!$S$35+'Dia17'!$T$35+'Dia17'!$U$35+'Dia17'!$V$35</f>
        <v>0</v>
      </c>
      <c r="E511" s="385"/>
    </row>
    <row r="512" spans="1:5" x14ac:dyDescent="0.25">
      <c r="A512" s="339" t="str">
        <f>'Dia18'!$B$1</f>
        <v>Gener</v>
      </c>
      <c r="B512" s="357">
        <v>1</v>
      </c>
      <c r="C512" s="346">
        <f>'Dia18'!$Y$6</f>
        <v>0</v>
      </c>
      <c r="D512" s="341">
        <f>'Dia18'!$S$6+'Dia18'!$T$6+'Dia18'!$U$6+'Dia18'!$V$6</f>
        <v>0</v>
      </c>
      <c r="E512" s="385"/>
    </row>
    <row r="513" spans="1:5" x14ac:dyDescent="0.25">
      <c r="A513" s="342">
        <f>'Dia18'!$B$2</f>
        <v>18</v>
      </c>
      <c r="B513" s="356">
        <v>2</v>
      </c>
      <c r="C513" s="347">
        <f>'Dia18'!$Y$7</f>
        <v>0</v>
      </c>
      <c r="D513" s="344">
        <f>'Dia18'!$S$7+'Dia18'!$T$7+'Dia18'!$U$7+'Dia18'!$V$7</f>
        <v>0</v>
      </c>
      <c r="E513" s="385"/>
    </row>
    <row r="514" spans="1:5" x14ac:dyDescent="0.25">
      <c r="A514" s="257"/>
      <c r="B514" s="355">
        <v>3</v>
      </c>
      <c r="C514" s="347">
        <f>'Dia18'!$Y$8</f>
        <v>0</v>
      </c>
      <c r="D514" s="344">
        <f>'Dia18'!$S$8+'Dia18'!$T$8+'Dia18'!$U$8+'Dia18'!$V$8</f>
        <v>0</v>
      </c>
      <c r="E514" s="385"/>
    </row>
    <row r="515" spans="1:5" x14ac:dyDescent="0.25">
      <c r="A515" s="257"/>
      <c r="B515" s="356">
        <v>4</v>
      </c>
      <c r="C515" s="347">
        <f>'Dia18'!$Y$9</f>
        <v>0</v>
      </c>
      <c r="D515" s="344">
        <f>'Dia18'!$S$9+'Dia18'!$T$9+'Dia18'!$U$9+'Dia18'!$V$9</f>
        <v>0</v>
      </c>
      <c r="E515" s="385"/>
    </row>
    <row r="516" spans="1:5" x14ac:dyDescent="0.25">
      <c r="A516" s="257"/>
      <c r="B516" s="355">
        <v>5</v>
      </c>
      <c r="C516" s="347">
        <f>'Dia18'!$Y$10</f>
        <v>0</v>
      </c>
      <c r="D516" s="344">
        <f>'Dia18'!$S$10+'Dia18'!$T$10+'Dia18'!$U$10+'Dia18'!$V$10</f>
        <v>0</v>
      </c>
      <c r="E516" s="385"/>
    </row>
    <row r="517" spans="1:5" x14ac:dyDescent="0.25">
      <c r="A517" s="257"/>
      <c r="B517" s="356">
        <v>6</v>
      </c>
      <c r="C517" s="347">
        <f>'Dia18'!$Y$11</f>
        <v>0</v>
      </c>
      <c r="D517" s="344">
        <f>'Dia18'!$S$11+'Dia18'!$T$11+'Dia18'!$U$11+'Dia18'!$V$11</f>
        <v>0</v>
      </c>
      <c r="E517" s="385"/>
    </row>
    <row r="518" spans="1:5" x14ac:dyDescent="0.25">
      <c r="A518" s="257"/>
      <c r="B518" s="355">
        <v>7</v>
      </c>
      <c r="C518" s="347">
        <f>'Dia18'!$Y$12</f>
        <v>0</v>
      </c>
      <c r="D518" s="344">
        <f>'Dia18'!$S$12+'Dia18'!$T$12+'Dia18'!$U$12+'Dia18'!$V$12</f>
        <v>0</v>
      </c>
      <c r="E518" s="385"/>
    </row>
    <row r="519" spans="1:5" x14ac:dyDescent="0.25">
      <c r="A519" s="257"/>
      <c r="B519" s="356">
        <v>8</v>
      </c>
      <c r="C519" s="347">
        <f>'Dia18'!$Y$13</f>
        <v>0</v>
      </c>
      <c r="D519" s="344">
        <f>'Dia18'!$S$13+'Dia18'!$T$13+'Dia18'!$U$13+'Dia18'!$V$13</f>
        <v>0</v>
      </c>
      <c r="E519" s="385"/>
    </row>
    <row r="520" spans="1:5" x14ac:dyDescent="0.25">
      <c r="A520" s="257"/>
      <c r="B520" s="355">
        <v>9</v>
      </c>
      <c r="C520" s="347">
        <f>'Dia18'!$Y$14</f>
        <v>0</v>
      </c>
      <c r="D520" s="344">
        <f>'Dia18'!$S$14+'Dia18'!$T$14+'Dia18'!$U$14+'Dia18'!$V$14</f>
        <v>0</v>
      </c>
      <c r="E520" s="385"/>
    </row>
    <row r="521" spans="1:5" x14ac:dyDescent="0.25">
      <c r="A521" s="257"/>
      <c r="B521" s="356">
        <v>10</v>
      </c>
      <c r="C521" s="347">
        <f>'Dia18'!$Y$15</f>
        <v>0</v>
      </c>
      <c r="D521" s="344">
        <f>'Dia18'!$S$15+'Dia18'!$T$15+'Dia18'!$U$15+'Dia18'!$V$15</f>
        <v>0</v>
      </c>
      <c r="E521" s="385"/>
    </row>
    <row r="522" spans="1:5" x14ac:dyDescent="0.25">
      <c r="A522" s="257"/>
      <c r="B522" s="355">
        <v>11</v>
      </c>
      <c r="C522" s="347">
        <f>'Dia18'!$Y$16</f>
        <v>0</v>
      </c>
      <c r="D522" s="344">
        <f>'Dia18'!$S$16+'Dia18'!$T$16+'Dia18'!$U$16+'Dia18'!$V$16</f>
        <v>0</v>
      </c>
      <c r="E522" s="385"/>
    </row>
    <row r="523" spans="1:5" x14ac:dyDescent="0.25">
      <c r="A523" s="257"/>
      <c r="B523" s="356">
        <v>12</v>
      </c>
      <c r="C523" s="347">
        <f>'Dia18'!$Y$17</f>
        <v>0</v>
      </c>
      <c r="D523" s="344">
        <f>'Dia18'!$S$17+'Dia18'!$T$17+'Dia18'!$U$17+'Dia18'!$V$17</f>
        <v>0</v>
      </c>
      <c r="E523" s="385"/>
    </row>
    <row r="524" spans="1:5" x14ac:dyDescent="0.25">
      <c r="A524" s="257"/>
      <c r="B524" s="355">
        <v>13</v>
      </c>
      <c r="C524" s="347">
        <f>'Dia18'!$Y$18</f>
        <v>0</v>
      </c>
      <c r="D524" s="344">
        <f>'Dia18'!$S$18+'Dia18'!$T$18+'Dia18'!$U$18+'Dia18'!$V$18</f>
        <v>0</v>
      </c>
      <c r="E524" s="385"/>
    </row>
    <row r="525" spans="1:5" x14ac:dyDescent="0.25">
      <c r="A525" s="257"/>
      <c r="B525" s="356">
        <v>14</v>
      </c>
      <c r="C525" s="347">
        <f>'Dia18'!$Y$19</f>
        <v>0</v>
      </c>
      <c r="D525" s="344">
        <f>'Dia18'!$S$19+'Dia18'!$T$19+'Dia18'!$U$19+'Dia18'!$V$19</f>
        <v>0</v>
      </c>
      <c r="E525" s="385"/>
    </row>
    <row r="526" spans="1:5" x14ac:dyDescent="0.25">
      <c r="A526" s="257"/>
      <c r="B526" s="355">
        <v>15</v>
      </c>
      <c r="C526" s="347">
        <f>'Dia18'!$Y$20</f>
        <v>0</v>
      </c>
      <c r="D526" s="344">
        <f>'Dia18'!$S$20+'Dia18'!$T$20+'Dia18'!$U$20+'Dia18'!$V$20</f>
        <v>0</v>
      </c>
      <c r="E526" s="385"/>
    </row>
    <row r="527" spans="1:5" x14ac:dyDescent="0.25">
      <c r="A527" s="257"/>
      <c r="B527" s="356">
        <v>16</v>
      </c>
      <c r="C527" s="347">
        <f>'Dia18'!$Y$21</f>
        <v>0</v>
      </c>
      <c r="D527" s="344">
        <f>'Dia18'!$S$21+'Dia18'!$T$21+'Dia18'!$U$21+'Dia18'!$V$21</f>
        <v>0</v>
      </c>
      <c r="E527" s="385"/>
    </row>
    <row r="528" spans="1:5" x14ac:dyDescent="0.25">
      <c r="A528" s="257"/>
      <c r="B528" s="355">
        <v>17</v>
      </c>
      <c r="C528" s="347">
        <f>'Dia18'!$Y$22</f>
        <v>0</v>
      </c>
      <c r="D528" s="344">
        <f>'Dia18'!$S$22+'Dia18'!$T$22+'Dia18'!$U$22+'Dia18'!$V$22</f>
        <v>0</v>
      </c>
      <c r="E528" s="385"/>
    </row>
    <row r="529" spans="1:5" x14ac:dyDescent="0.25">
      <c r="A529" s="257"/>
      <c r="B529" s="356">
        <v>18</v>
      </c>
      <c r="C529" s="347">
        <f>'Dia18'!$Y$23</f>
        <v>0</v>
      </c>
      <c r="D529" s="344">
        <f>'Dia18'!$S$23+'Dia18'!$T$23+'Dia18'!$U$23+'Dia18'!$V$23</f>
        <v>0</v>
      </c>
      <c r="E529" s="385"/>
    </row>
    <row r="530" spans="1:5" x14ac:dyDescent="0.25">
      <c r="A530" s="257"/>
      <c r="B530" s="355">
        <v>19</v>
      </c>
      <c r="C530" s="347">
        <f>'Dia18'!$Y$24</f>
        <v>0</v>
      </c>
      <c r="D530" s="344">
        <f>'Dia18'!$S$24+'Dia18'!$T$24+'Dia18'!$U$24+'Dia18'!$V$24</f>
        <v>0</v>
      </c>
      <c r="E530" s="385"/>
    </row>
    <row r="531" spans="1:5" x14ac:dyDescent="0.25">
      <c r="A531" s="257"/>
      <c r="B531" s="356">
        <v>20</v>
      </c>
      <c r="C531" s="347">
        <f>'Dia18'!$Y$25</f>
        <v>0</v>
      </c>
      <c r="D531" s="344">
        <f>'Dia18'!$S$25+'Dia18'!$T$25+'Dia18'!$U$25+'Dia18'!$V$25</f>
        <v>0</v>
      </c>
      <c r="E531" s="385"/>
    </row>
    <row r="532" spans="1:5" x14ac:dyDescent="0.25">
      <c r="A532" s="257"/>
      <c r="B532" s="355">
        <v>21</v>
      </c>
      <c r="C532" s="347">
        <f>'Dia18'!$Y$26</f>
        <v>0</v>
      </c>
      <c r="D532" s="344">
        <f>'Dia18'!$S$26+'Dia18'!$T$26+'Dia18'!$U$26+'Dia18'!$V$26</f>
        <v>0</v>
      </c>
      <c r="E532" s="385"/>
    </row>
    <row r="533" spans="1:5" x14ac:dyDescent="0.25">
      <c r="A533" s="257"/>
      <c r="B533" s="356">
        <v>22</v>
      </c>
      <c r="C533" s="347">
        <f>'Dia18'!$Y$27</f>
        <v>0</v>
      </c>
      <c r="D533" s="344">
        <f>'Dia18'!$S$27+'Dia18'!$T$27+'Dia18'!$U$27+'Dia18'!$V$27</f>
        <v>0</v>
      </c>
      <c r="E533" s="385"/>
    </row>
    <row r="534" spans="1:5" x14ac:dyDescent="0.25">
      <c r="A534" s="257"/>
      <c r="B534" s="355">
        <v>23</v>
      </c>
      <c r="C534" s="377">
        <f>'Dia18'!$Y$28</f>
        <v>0</v>
      </c>
      <c r="D534" s="344">
        <f>'Dia18'!$S$28+'Dia18'!$T$28+'Dia18'!$U$28+'Dia18'!$V$28</f>
        <v>0</v>
      </c>
      <c r="E534" s="385"/>
    </row>
    <row r="535" spans="1:5" x14ac:dyDescent="0.25">
      <c r="A535" s="257"/>
      <c r="B535" s="356">
        <v>24</v>
      </c>
      <c r="C535" s="377">
        <f>'Dia18'!$Y$29</f>
        <v>0</v>
      </c>
      <c r="D535" s="344">
        <f>'Dia18'!$S$29+'Dia18'!$T$29+'Dia18'!$U$29+'Dia18'!$V$29</f>
        <v>0</v>
      </c>
      <c r="E535" s="385"/>
    </row>
    <row r="536" spans="1:5" x14ac:dyDescent="0.25">
      <c r="A536" s="257"/>
      <c r="B536" s="355">
        <v>25</v>
      </c>
      <c r="C536" s="377">
        <f>'Dia18'!$Y$30</f>
        <v>0</v>
      </c>
      <c r="D536" s="344">
        <f>'Dia18'!$S$30+'Dia18'!$T$30+'Dia18'!$U$30+'Dia18'!$V$30</f>
        <v>0</v>
      </c>
      <c r="E536" s="385"/>
    </row>
    <row r="537" spans="1:5" x14ac:dyDescent="0.25">
      <c r="A537" s="257"/>
      <c r="B537" s="356">
        <v>26</v>
      </c>
      <c r="C537" s="377">
        <f>'Dia18'!$Y$31</f>
        <v>0</v>
      </c>
      <c r="D537" s="344">
        <f>'Dia18'!$S$31+'Dia18'!$T$31+'Dia18'!$U$31+'Dia18'!$V$31</f>
        <v>0</v>
      </c>
      <c r="E537" s="385"/>
    </row>
    <row r="538" spans="1:5" x14ac:dyDescent="0.25">
      <c r="A538" s="257"/>
      <c r="B538" s="355">
        <v>27</v>
      </c>
      <c r="C538" s="377">
        <f>'Dia18'!$Y$32</f>
        <v>0</v>
      </c>
      <c r="D538" s="344">
        <f>'Dia18'!$S$32+'Dia18'!$T$32+'Dia18'!$U$32+'Dia18'!$V$32</f>
        <v>0</v>
      </c>
      <c r="E538" s="385"/>
    </row>
    <row r="539" spans="1:5" x14ac:dyDescent="0.25">
      <c r="A539" s="257"/>
      <c r="B539" s="356">
        <v>28</v>
      </c>
      <c r="C539" s="377">
        <f>'Dia18'!$Y$33</f>
        <v>0</v>
      </c>
      <c r="D539" s="344">
        <f>'Dia18'!$S$33+'Dia18'!$T$33+'Dia18'!$U$33+'Dia18'!$V$33</f>
        <v>0</v>
      </c>
      <c r="E539" s="385"/>
    </row>
    <row r="540" spans="1:5" x14ac:dyDescent="0.25">
      <c r="A540" s="257"/>
      <c r="B540" s="355">
        <v>29</v>
      </c>
      <c r="C540" s="377">
        <f>'Dia18'!$Y$34</f>
        <v>0</v>
      </c>
      <c r="D540" s="344">
        <f>'Dia18'!$S$34+'Dia18'!$T$34+'Dia18'!$U$34+'Dia18'!$V$34</f>
        <v>0</v>
      </c>
      <c r="E540" s="385"/>
    </row>
    <row r="541" spans="1:5" ht="15.75" thickBot="1" x14ac:dyDescent="0.3">
      <c r="A541" s="360"/>
      <c r="B541" s="362">
        <v>30</v>
      </c>
      <c r="C541" s="378">
        <f>'Dia18'!$Y$35</f>
        <v>0</v>
      </c>
      <c r="D541" s="345">
        <f>'Dia18'!$S$35+'Dia18'!$T$35+'Dia18'!$U$35+'Dia18'!$V$35</f>
        <v>0</v>
      </c>
      <c r="E541" s="385"/>
    </row>
    <row r="542" spans="1:5" x14ac:dyDescent="0.25">
      <c r="A542" s="339" t="str">
        <f>'Dia19'!$B$1</f>
        <v>Gener</v>
      </c>
      <c r="B542" s="357">
        <v>1</v>
      </c>
      <c r="C542" s="346">
        <f>'Dia19'!$Y$6</f>
        <v>0</v>
      </c>
      <c r="D542" s="341">
        <f>'Dia19'!$S$6+'Dia19'!$T$6+'Dia19'!$U$6+'Dia19'!$V$6</f>
        <v>0</v>
      </c>
      <c r="E542" s="385"/>
    </row>
    <row r="543" spans="1:5" x14ac:dyDescent="0.25">
      <c r="A543" s="342">
        <f>'Dia19'!$B$2</f>
        <v>19</v>
      </c>
      <c r="B543" s="356">
        <v>2</v>
      </c>
      <c r="C543" s="347">
        <f>'Dia19'!$Y$7</f>
        <v>0</v>
      </c>
      <c r="D543" s="344">
        <f>'Dia19'!$S$7+'Dia19'!$T$7+'Dia19'!$U$7+'Dia19'!$V$7</f>
        <v>0</v>
      </c>
      <c r="E543" s="385"/>
    </row>
    <row r="544" spans="1:5" x14ac:dyDescent="0.25">
      <c r="A544" s="257"/>
      <c r="B544" s="355">
        <v>3</v>
      </c>
      <c r="C544" s="347">
        <f>'Dia19'!$Y$8</f>
        <v>0</v>
      </c>
      <c r="D544" s="344">
        <f>'Dia19'!$S$8+'Dia19'!$T$8+'Dia19'!$U$8+'Dia19'!$V$8</f>
        <v>0</v>
      </c>
      <c r="E544" s="385"/>
    </row>
    <row r="545" spans="1:5" x14ac:dyDescent="0.25">
      <c r="A545" s="257"/>
      <c r="B545" s="356">
        <v>4</v>
      </c>
      <c r="C545" s="347">
        <f>'Dia19'!$Y$9</f>
        <v>0</v>
      </c>
      <c r="D545" s="344">
        <f>'Dia19'!$S$9+'Dia19'!$T$9+'Dia19'!$U$9+'Dia19'!$V$9</f>
        <v>0</v>
      </c>
      <c r="E545" s="385"/>
    </row>
    <row r="546" spans="1:5" x14ac:dyDescent="0.25">
      <c r="A546" s="257"/>
      <c r="B546" s="355">
        <v>5</v>
      </c>
      <c r="C546" s="347">
        <f>'Dia19'!$Y$10</f>
        <v>0</v>
      </c>
      <c r="D546" s="344">
        <f>'Dia19'!$S$10+'Dia19'!$T$10+'Dia19'!$U$10+'Dia19'!$V$10</f>
        <v>0</v>
      </c>
      <c r="E546" s="385"/>
    </row>
    <row r="547" spans="1:5" x14ac:dyDescent="0.25">
      <c r="A547" s="257"/>
      <c r="B547" s="356">
        <v>6</v>
      </c>
      <c r="C547" s="347">
        <f>'Dia19'!$Y$11</f>
        <v>0</v>
      </c>
      <c r="D547" s="344">
        <f>'Dia19'!$S$11+'Dia19'!$T$11+'Dia19'!$U$11+'Dia19'!$V$11</f>
        <v>0</v>
      </c>
      <c r="E547" s="385"/>
    </row>
    <row r="548" spans="1:5" x14ac:dyDescent="0.25">
      <c r="A548" s="257"/>
      <c r="B548" s="355">
        <v>7</v>
      </c>
      <c r="C548" s="347">
        <f>'Dia19'!$Y$12</f>
        <v>0</v>
      </c>
      <c r="D548" s="344">
        <f>'Dia19'!$S$12+'Dia19'!$T$12+'Dia19'!$U$12+'Dia19'!$V$12</f>
        <v>0</v>
      </c>
      <c r="E548" s="385"/>
    </row>
    <row r="549" spans="1:5" x14ac:dyDescent="0.25">
      <c r="A549" s="257"/>
      <c r="B549" s="356">
        <v>8</v>
      </c>
      <c r="C549" s="347">
        <f>'Dia19'!$Y$13</f>
        <v>0</v>
      </c>
      <c r="D549" s="344">
        <f>'Dia19'!$S$13+'Dia19'!$T$13+'Dia19'!$U$13+'Dia19'!$V$13</f>
        <v>0</v>
      </c>
      <c r="E549" s="385"/>
    </row>
    <row r="550" spans="1:5" x14ac:dyDescent="0.25">
      <c r="A550" s="257"/>
      <c r="B550" s="355">
        <v>9</v>
      </c>
      <c r="C550" s="347">
        <f>'Dia19'!$Y$14</f>
        <v>0</v>
      </c>
      <c r="D550" s="344">
        <f>'Dia19'!$S$14+'Dia19'!$T$14+'Dia19'!$U$14+'Dia19'!$V$14</f>
        <v>0</v>
      </c>
      <c r="E550" s="385"/>
    </row>
    <row r="551" spans="1:5" x14ac:dyDescent="0.25">
      <c r="A551" s="257"/>
      <c r="B551" s="356">
        <v>10</v>
      </c>
      <c r="C551" s="347">
        <f>'Dia19'!$Y$15</f>
        <v>0</v>
      </c>
      <c r="D551" s="344">
        <f>'Dia19'!$S$15+'Dia19'!$T$15+'Dia19'!$U$15+'Dia19'!$V$15</f>
        <v>0</v>
      </c>
      <c r="E551" s="385"/>
    </row>
    <row r="552" spans="1:5" x14ac:dyDescent="0.25">
      <c r="A552" s="257"/>
      <c r="B552" s="355">
        <v>11</v>
      </c>
      <c r="C552" s="347">
        <f>'Dia19'!$Y$16</f>
        <v>0</v>
      </c>
      <c r="D552" s="344">
        <f>'Dia19'!$S$16+'Dia19'!$T$16+'Dia19'!$U$16+'Dia19'!$V$16</f>
        <v>0</v>
      </c>
      <c r="E552" s="385"/>
    </row>
    <row r="553" spans="1:5" x14ac:dyDescent="0.25">
      <c r="A553" s="257"/>
      <c r="B553" s="356">
        <v>12</v>
      </c>
      <c r="C553" s="347">
        <f>'Dia19'!$Y$17</f>
        <v>0</v>
      </c>
      <c r="D553" s="344">
        <f>'Dia19'!$S$17+'Dia19'!$T$17+'Dia19'!$U$17+'Dia19'!$V$17</f>
        <v>0</v>
      </c>
      <c r="E553" s="385"/>
    </row>
    <row r="554" spans="1:5" x14ac:dyDescent="0.25">
      <c r="A554" s="257"/>
      <c r="B554" s="355">
        <v>13</v>
      </c>
      <c r="C554" s="347">
        <f>'Dia19'!$Y$18</f>
        <v>0</v>
      </c>
      <c r="D554" s="344">
        <f>'Dia19'!$S$18+'Dia19'!$T$18+'Dia19'!$U$18+'Dia19'!$V$18</f>
        <v>0</v>
      </c>
      <c r="E554" s="385"/>
    </row>
    <row r="555" spans="1:5" x14ac:dyDescent="0.25">
      <c r="A555" s="257"/>
      <c r="B555" s="356">
        <v>14</v>
      </c>
      <c r="C555" s="347">
        <f>'Dia19'!$Y$19</f>
        <v>0</v>
      </c>
      <c r="D555" s="344">
        <f>'Dia19'!$S$19+'Dia19'!$T$19+'Dia19'!$U$19+'Dia19'!$V$19</f>
        <v>0</v>
      </c>
      <c r="E555" s="385"/>
    </row>
    <row r="556" spans="1:5" x14ac:dyDescent="0.25">
      <c r="A556" s="257"/>
      <c r="B556" s="355">
        <v>15</v>
      </c>
      <c r="C556" s="347">
        <f>'Dia19'!$Y$20</f>
        <v>0</v>
      </c>
      <c r="D556" s="344">
        <f>'Dia19'!$S$20+'Dia19'!$T$20+'Dia19'!$U$20+'Dia19'!$V$20</f>
        <v>0</v>
      </c>
      <c r="E556" s="385"/>
    </row>
    <row r="557" spans="1:5" x14ac:dyDescent="0.25">
      <c r="A557" s="257"/>
      <c r="B557" s="356">
        <v>16</v>
      </c>
      <c r="C557" s="347">
        <f>'Dia19'!$Y$21</f>
        <v>0</v>
      </c>
      <c r="D557" s="344">
        <f>'Dia19'!$S$21+'Dia19'!$T$21+'Dia19'!$U$21+'Dia19'!$V$21</f>
        <v>0</v>
      </c>
      <c r="E557" s="385"/>
    </row>
    <row r="558" spans="1:5" x14ac:dyDescent="0.25">
      <c r="A558" s="257"/>
      <c r="B558" s="355">
        <v>17</v>
      </c>
      <c r="C558" s="347">
        <f>'Dia19'!$Y$22</f>
        <v>0</v>
      </c>
      <c r="D558" s="344">
        <f>'Dia19'!$S$22+'Dia19'!$T$22+'Dia19'!$U$22+'Dia19'!$V$22</f>
        <v>0</v>
      </c>
      <c r="E558" s="385"/>
    </row>
    <row r="559" spans="1:5" x14ac:dyDescent="0.25">
      <c r="A559" s="257"/>
      <c r="B559" s="356">
        <v>18</v>
      </c>
      <c r="C559" s="347">
        <f>'Dia19'!$Y$23</f>
        <v>0</v>
      </c>
      <c r="D559" s="344">
        <f>'Dia19'!$S$23+'Dia19'!$T$23+'Dia19'!$U$23+'Dia19'!$V$23</f>
        <v>0</v>
      </c>
      <c r="E559" s="385"/>
    </row>
    <row r="560" spans="1:5" x14ac:dyDescent="0.25">
      <c r="A560" s="257"/>
      <c r="B560" s="355">
        <v>19</v>
      </c>
      <c r="C560" s="347">
        <f>'Dia19'!$Y$24</f>
        <v>0</v>
      </c>
      <c r="D560" s="344">
        <f>'Dia19'!$S$24+'Dia19'!$T$24+'Dia19'!$U$24+'Dia19'!$V$24</f>
        <v>0</v>
      </c>
      <c r="E560" s="385"/>
    </row>
    <row r="561" spans="1:5" x14ac:dyDescent="0.25">
      <c r="A561" s="257"/>
      <c r="B561" s="356">
        <v>20</v>
      </c>
      <c r="C561" s="347">
        <f>'Dia19'!$Y$25</f>
        <v>0</v>
      </c>
      <c r="D561" s="344">
        <f>'Dia19'!$S$25+'Dia19'!$T$25+'Dia19'!$U$25+'Dia19'!$V$25</f>
        <v>0</v>
      </c>
      <c r="E561" s="385"/>
    </row>
    <row r="562" spans="1:5" x14ac:dyDescent="0.25">
      <c r="A562" s="257"/>
      <c r="B562" s="355">
        <v>21</v>
      </c>
      <c r="C562" s="347">
        <f>'Dia19'!$Y$26</f>
        <v>0</v>
      </c>
      <c r="D562" s="344">
        <f>'Dia19'!$S$26+'Dia19'!$T$26+'Dia19'!$U$26+'Dia19'!$V$26</f>
        <v>0</v>
      </c>
      <c r="E562" s="385"/>
    </row>
    <row r="563" spans="1:5" x14ac:dyDescent="0.25">
      <c r="A563" s="257"/>
      <c r="B563" s="356">
        <v>22</v>
      </c>
      <c r="C563" s="347">
        <f>'Dia19'!$Y$27</f>
        <v>0</v>
      </c>
      <c r="D563" s="344">
        <f>'Dia19'!$S$27+'Dia19'!$T$27+'Dia19'!$U$27+'Dia19'!$V$27</f>
        <v>0</v>
      </c>
      <c r="E563" s="385"/>
    </row>
    <row r="564" spans="1:5" x14ac:dyDescent="0.25">
      <c r="A564" s="257"/>
      <c r="B564" s="355">
        <v>23</v>
      </c>
      <c r="C564" s="377">
        <f>'Dia19'!$Y$28</f>
        <v>0</v>
      </c>
      <c r="D564" s="344">
        <f>'Dia19'!$S$28+'Dia19'!$T$28+'Dia19'!$U$28+'Dia19'!$V$28</f>
        <v>0</v>
      </c>
      <c r="E564" s="385"/>
    </row>
    <row r="565" spans="1:5" x14ac:dyDescent="0.25">
      <c r="A565" s="257"/>
      <c r="B565" s="356">
        <v>24</v>
      </c>
      <c r="C565" s="377">
        <f>'Dia19'!$Y$29</f>
        <v>0</v>
      </c>
      <c r="D565" s="344">
        <f>'Dia19'!$S$29+'Dia19'!$T$29+'Dia19'!$U$29+'Dia19'!$V$29</f>
        <v>0</v>
      </c>
      <c r="E565" s="385"/>
    </row>
    <row r="566" spans="1:5" x14ac:dyDescent="0.25">
      <c r="A566" s="257"/>
      <c r="B566" s="355">
        <v>25</v>
      </c>
      <c r="C566" s="377">
        <f>'Dia19'!$Y$30</f>
        <v>0</v>
      </c>
      <c r="D566" s="344">
        <f>'Dia19'!$S$30+'Dia19'!$T$30+'Dia19'!$U$30+'Dia19'!$V$30</f>
        <v>0</v>
      </c>
      <c r="E566" s="385"/>
    </row>
    <row r="567" spans="1:5" x14ac:dyDescent="0.25">
      <c r="A567" s="257"/>
      <c r="B567" s="356">
        <v>26</v>
      </c>
      <c r="C567" s="377">
        <f>'Dia19'!$Y$31</f>
        <v>0</v>
      </c>
      <c r="D567" s="344">
        <f>'Dia19'!$S$31+'Dia19'!$T$31+'Dia19'!$U$31+'Dia19'!$V$31</f>
        <v>0</v>
      </c>
      <c r="E567" s="385"/>
    </row>
    <row r="568" spans="1:5" x14ac:dyDescent="0.25">
      <c r="A568" s="257"/>
      <c r="B568" s="355">
        <v>27</v>
      </c>
      <c r="C568" s="377">
        <f>'Dia19'!$Y$32</f>
        <v>0</v>
      </c>
      <c r="D568" s="344">
        <f>'Dia19'!$S$32+'Dia19'!$T$32+'Dia19'!$U$32+'Dia19'!$V$32</f>
        <v>0</v>
      </c>
      <c r="E568" s="385"/>
    </row>
    <row r="569" spans="1:5" x14ac:dyDescent="0.25">
      <c r="A569" s="257"/>
      <c r="B569" s="356">
        <v>28</v>
      </c>
      <c r="C569" s="377">
        <f>'Dia19'!$Y$33</f>
        <v>0</v>
      </c>
      <c r="D569" s="344">
        <f>'Dia19'!$S$33+'Dia19'!$T$33+'Dia19'!$U$33+'Dia19'!$V$33</f>
        <v>0</v>
      </c>
      <c r="E569" s="385"/>
    </row>
    <row r="570" spans="1:5" x14ac:dyDescent="0.25">
      <c r="A570" s="257"/>
      <c r="B570" s="355">
        <v>29</v>
      </c>
      <c r="C570" s="377">
        <f>'Dia19'!$Y$34</f>
        <v>0</v>
      </c>
      <c r="D570" s="344">
        <f>'Dia19'!$S$34+'Dia19'!$T$34+'Dia19'!$U$34+'Dia19'!$V$34</f>
        <v>0</v>
      </c>
      <c r="E570" s="385"/>
    </row>
    <row r="571" spans="1:5" ht="15.75" thickBot="1" x14ac:dyDescent="0.3">
      <c r="A571" s="360"/>
      <c r="B571" s="362">
        <v>30</v>
      </c>
      <c r="C571" s="378">
        <f>'Dia19'!$Y$35</f>
        <v>0</v>
      </c>
      <c r="D571" s="345">
        <f>'Dia19'!$S$35+'Dia19'!$T$35+'Dia19'!$U$35+'Dia19'!$V$35</f>
        <v>0</v>
      </c>
      <c r="E571" s="385"/>
    </row>
    <row r="572" spans="1:5" x14ac:dyDescent="0.25">
      <c r="A572" s="339" t="str">
        <f>'Dia20'!$B$1</f>
        <v>Gener</v>
      </c>
      <c r="B572" s="357">
        <v>1</v>
      </c>
      <c r="C572" s="346">
        <f>'Dia20'!$Y$6</f>
        <v>0</v>
      </c>
      <c r="D572" s="341">
        <f>'Dia20'!$S$6+'Dia20'!$T$6+'Dia20'!$U$6+'Dia20'!$V$6</f>
        <v>0</v>
      </c>
      <c r="E572" s="385"/>
    </row>
    <row r="573" spans="1:5" x14ac:dyDescent="0.25">
      <c r="A573" s="342">
        <f>'Dia20'!$B$2</f>
        <v>20</v>
      </c>
      <c r="B573" s="356">
        <v>2</v>
      </c>
      <c r="C573" s="347">
        <f>'Dia20'!$Y$7</f>
        <v>0</v>
      </c>
      <c r="D573" s="344">
        <f>'Dia20'!$S$7+'Dia20'!$T$7+'Dia20'!$U$7+'Dia20'!$V$7</f>
        <v>0</v>
      </c>
      <c r="E573" s="385"/>
    </row>
    <row r="574" spans="1:5" x14ac:dyDescent="0.25">
      <c r="A574" s="257"/>
      <c r="B574" s="355">
        <v>3</v>
      </c>
      <c r="C574" s="347">
        <f>'Dia20'!$Y$8</f>
        <v>0</v>
      </c>
      <c r="D574" s="344">
        <f>'Dia20'!$S$8+'Dia20'!$T$8+'Dia20'!$U$8+'Dia20'!$V$8</f>
        <v>0</v>
      </c>
      <c r="E574" s="385"/>
    </row>
    <row r="575" spans="1:5" x14ac:dyDescent="0.25">
      <c r="A575" s="257"/>
      <c r="B575" s="356">
        <v>4</v>
      </c>
      <c r="C575" s="347">
        <f>'Dia20'!$Y$9</f>
        <v>0</v>
      </c>
      <c r="D575" s="344">
        <f>'Dia20'!$S$9+'Dia20'!$T$9+'Dia20'!$U$9+'Dia20'!$V$9</f>
        <v>0</v>
      </c>
      <c r="E575" s="385"/>
    </row>
    <row r="576" spans="1:5" x14ac:dyDescent="0.25">
      <c r="A576" s="257"/>
      <c r="B576" s="355">
        <v>5</v>
      </c>
      <c r="C576" s="347">
        <f>'Dia20'!$Y$10</f>
        <v>0</v>
      </c>
      <c r="D576" s="344">
        <f>'Dia20'!$S$10+'Dia20'!$T$10+'Dia20'!$U$10+'Dia20'!$V$10</f>
        <v>0</v>
      </c>
      <c r="E576" s="385"/>
    </row>
    <row r="577" spans="1:5" x14ac:dyDescent="0.25">
      <c r="A577" s="257"/>
      <c r="B577" s="356">
        <v>6</v>
      </c>
      <c r="C577" s="347">
        <f>'Dia20'!$Y$11</f>
        <v>0</v>
      </c>
      <c r="D577" s="344">
        <f>'Dia20'!$S$11+'Dia20'!$T$11+'Dia20'!$U$11+'Dia20'!$V$11</f>
        <v>0</v>
      </c>
      <c r="E577" s="385"/>
    </row>
    <row r="578" spans="1:5" x14ac:dyDescent="0.25">
      <c r="A578" s="257"/>
      <c r="B578" s="355">
        <v>7</v>
      </c>
      <c r="C578" s="347">
        <f>'Dia20'!$Y$12</f>
        <v>0</v>
      </c>
      <c r="D578" s="344">
        <f>'Dia20'!$S$12+'Dia20'!$T$12+'Dia20'!$U$12+'Dia20'!$V$12</f>
        <v>0</v>
      </c>
      <c r="E578" s="385"/>
    </row>
    <row r="579" spans="1:5" x14ac:dyDescent="0.25">
      <c r="A579" s="257"/>
      <c r="B579" s="356">
        <v>8</v>
      </c>
      <c r="C579" s="347">
        <f>'Dia20'!$Y$13</f>
        <v>0</v>
      </c>
      <c r="D579" s="344">
        <f>'Dia20'!$S$13+'Dia20'!$T$13+'Dia20'!$U$13+'Dia20'!$V$13</f>
        <v>0</v>
      </c>
      <c r="E579" s="385"/>
    </row>
    <row r="580" spans="1:5" x14ac:dyDescent="0.25">
      <c r="A580" s="257"/>
      <c r="B580" s="355">
        <v>9</v>
      </c>
      <c r="C580" s="347">
        <f>'Dia20'!$Y$14</f>
        <v>0</v>
      </c>
      <c r="D580" s="344">
        <f>'Dia20'!$S$14+'Dia20'!$T$14+'Dia20'!$U$14+'Dia20'!$V$14</f>
        <v>0</v>
      </c>
      <c r="E580" s="385"/>
    </row>
    <row r="581" spans="1:5" x14ac:dyDescent="0.25">
      <c r="A581" s="257"/>
      <c r="B581" s="356">
        <v>10</v>
      </c>
      <c r="C581" s="347">
        <f>'Dia20'!$Y$15</f>
        <v>0</v>
      </c>
      <c r="D581" s="344">
        <f>'Dia20'!$S$15+'Dia20'!$T$15+'Dia20'!$U$15+'Dia20'!$V$15</f>
        <v>0</v>
      </c>
      <c r="E581" s="385"/>
    </row>
    <row r="582" spans="1:5" x14ac:dyDescent="0.25">
      <c r="A582" s="257"/>
      <c r="B582" s="355">
        <v>11</v>
      </c>
      <c r="C582" s="347">
        <f>'Dia20'!$Y$16</f>
        <v>0</v>
      </c>
      <c r="D582" s="344">
        <f>'Dia20'!$S$16+'Dia20'!$T$16+'Dia20'!$U$16+'Dia20'!$V$16</f>
        <v>0</v>
      </c>
      <c r="E582" s="385"/>
    </row>
    <row r="583" spans="1:5" x14ac:dyDescent="0.25">
      <c r="A583" s="257"/>
      <c r="B583" s="356">
        <v>12</v>
      </c>
      <c r="C583" s="347">
        <f>'Dia20'!$Y$17</f>
        <v>0</v>
      </c>
      <c r="D583" s="344">
        <f>'Dia20'!$S$17+'Dia20'!$T$17+'Dia20'!$U$17+'Dia20'!$V$17</f>
        <v>0</v>
      </c>
      <c r="E583" s="385"/>
    </row>
    <row r="584" spans="1:5" x14ac:dyDescent="0.25">
      <c r="A584" s="257"/>
      <c r="B584" s="355">
        <v>13</v>
      </c>
      <c r="C584" s="347">
        <f>'Dia20'!$Y$18</f>
        <v>0</v>
      </c>
      <c r="D584" s="344">
        <f>'Dia20'!$S$18+'Dia20'!$T$18+'Dia20'!$U$18+'Dia20'!$V$18</f>
        <v>0</v>
      </c>
      <c r="E584" s="385"/>
    </row>
    <row r="585" spans="1:5" x14ac:dyDescent="0.25">
      <c r="A585" s="257"/>
      <c r="B585" s="356">
        <v>14</v>
      </c>
      <c r="C585" s="347">
        <f>'Dia20'!$Y$19</f>
        <v>0</v>
      </c>
      <c r="D585" s="344">
        <f>'Dia20'!$S$19+'Dia20'!$T$19+'Dia20'!$U$19+'Dia20'!$V$19</f>
        <v>0</v>
      </c>
      <c r="E585" s="385"/>
    </row>
    <row r="586" spans="1:5" x14ac:dyDescent="0.25">
      <c r="A586" s="257"/>
      <c r="B586" s="355">
        <v>15</v>
      </c>
      <c r="C586" s="347">
        <f>'Dia20'!$Y$20</f>
        <v>0</v>
      </c>
      <c r="D586" s="344">
        <f>'Dia20'!$S$20+'Dia20'!$T$20+'Dia20'!$U$20+'Dia20'!$V$20</f>
        <v>0</v>
      </c>
      <c r="E586" s="385"/>
    </row>
    <row r="587" spans="1:5" x14ac:dyDescent="0.25">
      <c r="A587" s="257"/>
      <c r="B587" s="356">
        <v>16</v>
      </c>
      <c r="C587" s="347">
        <f>'Dia20'!$Y$21</f>
        <v>0</v>
      </c>
      <c r="D587" s="344">
        <f>'Dia20'!$S$21+'Dia20'!$T$21+'Dia20'!$U$21+'Dia20'!$V$21</f>
        <v>0</v>
      </c>
      <c r="E587" s="385"/>
    </row>
    <row r="588" spans="1:5" x14ac:dyDescent="0.25">
      <c r="A588" s="257"/>
      <c r="B588" s="355">
        <v>17</v>
      </c>
      <c r="C588" s="347">
        <f>'Dia20'!$Y$22</f>
        <v>0</v>
      </c>
      <c r="D588" s="344">
        <f>'Dia20'!$S$22+'Dia20'!$T$22+'Dia20'!$U$22+'Dia20'!$V$22</f>
        <v>0</v>
      </c>
      <c r="E588" s="385"/>
    </row>
    <row r="589" spans="1:5" x14ac:dyDescent="0.25">
      <c r="A589" s="257"/>
      <c r="B589" s="356">
        <v>18</v>
      </c>
      <c r="C589" s="347">
        <f>'Dia20'!$Y$23</f>
        <v>0</v>
      </c>
      <c r="D589" s="344">
        <f>'Dia20'!$S$23+'Dia20'!$T$23+'Dia20'!$U$23+'Dia20'!$V$23</f>
        <v>0</v>
      </c>
      <c r="E589" s="385"/>
    </row>
    <row r="590" spans="1:5" x14ac:dyDescent="0.25">
      <c r="A590" s="257"/>
      <c r="B590" s="355">
        <v>19</v>
      </c>
      <c r="C590" s="347">
        <f>'Dia20'!$Y$24</f>
        <v>0</v>
      </c>
      <c r="D590" s="344">
        <f>'Dia20'!$S$24+'Dia20'!$T$24+'Dia20'!$U$24+'Dia20'!$V$24</f>
        <v>0</v>
      </c>
      <c r="E590" s="385"/>
    </row>
    <row r="591" spans="1:5" x14ac:dyDescent="0.25">
      <c r="A591" s="257"/>
      <c r="B591" s="356">
        <v>20</v>
      </c>
      <c r="C591" s="347">
        <f>'Dia20'!$Y$25</f>
        <v>0</v>
      </c>
      <c r="D591" s="344">
        <f>'Dia20'!$S$25+'Dia20'!$T$25+'Dia20'!$U$25+'Dia20'!$V$25</f>
        <v>0</v>
      </c>
      <c r="E591" s="385"/>
    </row>
    <row r="592" spans="1:5" x14ac:dyDescent="0.25">
      <c r="A592" s="257"/>
      <c r="B592" s="355">
        <v>21</v>
      </c>
      <c r="C592" s="347">
        <f>'Dia20'!$Y$26</f>
        <v>0</v>
      </c>
      <c r="D592" s="344">
        <f>'Dia20'!$S$26+'Dia20'!$T$26+'Dia20'!$U$26+'Dia20'!$V$26</f>
        <v>0</v>
      </c>
      <c r="E592" s="385"/>
    </row>
    <row r="593" spans="1:5" x14ac:dyDescent="0.25">
      <c r="A593" s="257"/>
      <c r="B593" s="356">
        <v>22</v>
      </c>
      <c r="C593" s="347">
        <f>'Dia20'!$Y$27</f>
        <v>0</v>
      </c>
      <c r="D593" s="344">
        <f>'Dia20'!$S$27+'Dia20'!$T$27+'Dia20'!$U$27+'Dia20'!$V$27</f>
        <v>0</v>
      </c>
      <c r="E593" s="385"/>
    </row>
    <row r="594" spans="1:5" x14ac:dyDescent="0.25">
      <c r="A594" s="257"/>
      <c r="B594" s="355">
        <v>23</v>
      </c>
      <c r="C594" s="377">
        <f>'Dia20'!$Y$28</f>
        <v>0</v>
      </c>
      <c r="D594" s="344">
        <f>'Dia20'!$S$28+'Dia20'!$T$28+'Dia20'!$U$28+'Dia20'!$V$28</f>
        <v>0</v>
      </c>
      <c r="E594" s="385"/>
    </row>
    <row r="595" spans="1:5" x14ac:dyDescent="0.25">
      <c r="A595" s="257"/>
      <c r="B595" s="356">
        <v>24</v>
      </c>
      <c r="C595" s="377">
        <f>'Dia20'!$Y$29</f>
        <v>0</v>
      </c>
      <c r="D595" s="344">
        <f>'Dia20'!$S$29+'Dia20'!$T$29+'Dia20'!$U$29+'Dia20'!$V$29</f>
        <v>0</v>
      </c>
      <c r="E595" s="385"/>
    </row>
    <row r="596" spans="1:5" x14ac:dyDescent="0.25">
      <c r="A596" s="257"/>
      <c r="B596" s="355">
        <v>25</v>
      </c>
      <c r="C596" s="377">
        <f>'Dia20'!$Y$30</f>
        <v>0</v>
      </c>
      <c r="D596" s="344">
        <f>'Dia20'!$S$30+'Dia20'!$T$30+'Dia20'!$U$30+'Dia20'!$V$30</f>
        <v>0</v>
      </c>
      <c r="E596" s="385"/>
    </row>
    <row r="597" spans="1:5" x14ac:dyDescent="0.25">
      <c r="A597" s="257"/>
      <c r="B597" s="356">
        <v>26</v>
      </c>
      <c r="C597" s="377">
        <f>'Dia20'!$Y$31</f>
        <v>0</v>
      </c>
      <c r="D597" s="344">
        <f>'Dia20'!$S$31+'Dia20'!$T$31+'Dia20'!$U$31+'Dia20'!$V$31</f>
        <v>0</v>
      </c>
      <c r="E597" s="385"/>
    </row>
    <row r="598" spans="1:5" x14ac:dyDescent="0.25">
      <c r="A598" s="257"/>
      <c r="B598" s="355">
        <v>27</v>
      </c>
      <c r="C598" s="377">
        <f>'Dia20'!$Y$32</f>
        <v>0</v>
      </c>
      <c r="D598" s="344">
        <f>'Dia20'!$S$32+'Dia20'!$T$32+'Dia20'!$U$32+'Dia20'!$V$32</f>
        <v>0</v>
      </c>
      <c r="E598" s="385"/>
    </row>
    <row r="599" spans="1:5" x14ac:dyDescent="0.25">
      <c r="A599" s="257"/>
      <c r="B599" s="356">
        <v>28</v>
      </c>
      <c r="C599" s="377">
        <f>'Dia20'!$Y$33</f>
        <v>0</v>
      </c>
      <c r="D599" s="344">
        <f>'Dia20'!$S$33+'Dia20'!$T$33+'Dia20'!$U$33+'Dia20'!$V$33</f>
        <v>0</v>
      </c>
      <c r="E599" s="385"/>
    </row>
    <row r="600" spans="1:5" x14ac:dyDescent="0.25">
      <c r="A600" s="257"/>
      <c r="B600" s="355">
        <v>29</v>
      </c>
      <c r="C600" s="377">
        <f>'Dia20'!$Y$34</f>
        <v>0</v>
      </c>
      <c r="D600" s="344">
        <f>'Dia20'!$S$34+'Dia20'!$T$34+'Dia20'!$U$34+'Dia20'!$V$34</f>
        <v>0</v>
      </c>
      <c r="E600" s="385"/>
    </row>
    <row r="601" spans="1:5" ht="15.75" thickBot="1" x14ac:dyDescent="0.3">
      <c r="A601" s="360"/>
      <c r="B601" s="362">
        <v>30</v>
      </c>
      <c r="C601" s="378">
        <f>'Dia20'!$Y$35</f>
        <v>0</v>
      </c>
      <c r="D601" s="345">
        <f>'Dia20'!$S$35+'Dia20'!$T$35+'Dia20'!$U$35+'Dia20'!$V$35</f>
        <v>0</v>
      </c>
      <c r="E601" s="385"/>
    </row>
    <row r="602" spans="1:5" x14ac:dyDescent="0.25">
      <c r="A602" s="339" t="str">
        <f>'Dia21'!$B$1</f>
        <v>Gener</v>
      </c>
      <c r="B602" s="357">
        <v>1</v>
      </c>
      <c r="C602" s="346">
        <f>'Dia21'!$Y$6</f>
        <v>0</v>
      </c>
      <c r="D602" s="341">
        <f>'Dia21'!$S$6+'Dia21'!$T$6+'Dia21'!$U$6+'Dia21'!$V$6</f>
        <v>0</v>
      </c>
      <c r="E602" s="385"/>
    </row>
    <row r="603" spans="1:5" x14ac:dyDescent="0.25">
      <c r="A603" s="342">
        <f>'Dia21'!$B$2</f>
        <v>21</v>
      </c>
      <c r="B603" s="356">
        <v>2</v>
      </c>
      <c r="C603" s="347">
        <f>'Dia21'!$Y$7</f>
        <v>0</v>
      </c>
      <c r="D603" s="344">
        <f>'Dia21'!$S$7+'Dia21'!$T$7+'Dia21'!$U$7+'Dia21'!$V$7</f>
        <v>0</v>
      </c>
      <c r="E603" s="385"/>
    </row>
    <row r="604" spans="1:5" x14ac:dyDescent="0.25">
      <c r="A604" s="257"/>
      <c r="B604" s="355">
        <v>3</v>
      </c>
      <c r="C604" s="347">
        <f>'Dia21'!$Y$8</f>
        <v>0</v>
      </c>
      <c r="D604" s="344">
        <f>'Dia21'!$S$8+'Dia21'!$T$8+'Dia21'!$U$8+'Dia21'!$V$8</f>
        <v>0</v>
      </c>
      <c r="E604" s="385"/>
    </row>
    <row r="605" spans="1:5" x14ac:dyDescent="0.25">
      <c r="A605" s="257"/>
      <c r="B605" s="356">
        <v>4</v>
      </c>
      <c r="C605" s="347">
        <f>'Dia21'!$Y$9</f>
        <v>0</v>
      </c>
      <c r="D605" s="344">
        <f>'Dia21'!$S$9+'Dia21'!$T$9+'Dia21'!$U$9+'Dia21'!$V$9</f>
        <v>0</v>
      </c>
      <c r="E605" s="385"/>
    </row>
    <row r="606" spans="1:5" x14ac:dyDescent="0.25">
      <c r="A606" s="257"/>
      <c r="B606" s="355">
        <v>5</v>
      </c>
      <c r="C606" s="347">
        <f>'Dia21'!$Y$10</f>
        <v>0</v>
      </c>
      <c r="D606" s="344">
        <f>'Dia21'!$S$10+'Dia21'!$T$10+'Dia21'!$U$10+'Dia21'!$V$10</f>
        <v>0</v>
      </c>
      <c r="E606" s="385"/>
    </row>
    <row r="607" spans="1:5" x14ac:dyDescent="0.25">
      <c r="A607" s="257"/>
      <c r="B607" s="356">
        <v>6</v>
      </c>
      <c r="C607" s="347">
        <f>'Dia21'!$Y$11</f>
        <v>0</v>
      </c>
      <c r="D607" s="344">
        <f>'Dia21'!$S$11+'Dia21'!$T$11+'Dia21'!$U$11+'Dia21'!$V$11</f>
        <v>0</v>
      </c>
      <c r="E607" s="385"/>
    </row>
    <row r="608" spans="1:5" x14ac:dyDescent="0.25">
      <c r="A608" s="257"/>
      <c r="B608" s="355">
        <v>7</v>
      </c>
      <c r="C608" s="347">
        <f>'Dia21'!$Y$12</f>
        <v>0</v>
      </c>
      <c r="D608" s="344">
        <f>'Dia21'!$S$12+'Dia21'!$T$12+'Dia21'!$U$12+'Dia21'!$V$12</f>
        <v>0</v>
      </c>
      <c r="E608" s="385"/>
    </row>
    <row r="609" spans="1:5" x14ac:dyDescent="0.25">
      <c r="A609" s="257"/>
      <c r="B609" s="356">
        <v>8</v>
      </c>
      <c r="C609" s="347">
        <f>'Dia21'!$Y$13</f>
        <v>0</v>
      </c>
      <c r="D609" s="344">
        <f>'Dia21'!$S$13+'Dia21'!$T$13+'Dia21'!$U$13+'Dia21'!$V$13</f>
        <v>0</v>
      </c>
      <c r="E609" s="385"/>
    </row>
    <row r="610" spans="1:5" x14ac:dyDescent="0.25">
      <c r="A610" s="257"/>
      <c r="B610" s="355">
        <v>9</v>
      </c>
      <c r="C610" s="347">
        <f>'Dia21'!$Y$14</f>
        <v>0</v>
      </c>
      <c r="D610" s="344">
        <f>'Dia21'!$S$14+'Dia21'!$T$14+'Dia21'!$U$14+'Dia21'!$V$14</f>
        <v>0</v>
      </c>
      <c r="E610" s="385"/>
    </row>
    <row r="611" spans="1:5" x14ac:dyDescent="0.25">
      <c r="A611" s="257"/>
      <c r="B611" s="356">
        <v>10</v>
      </c>
      <c r="C611" s="347">
        <f>'Dia21'!$Y$15</f>
        <v>0</v>
      </c>
      <c r="D611" s="344">
        <f>'Dia21'!$S$15+'Dia21'!$T$15+'Dia21'!$U$15+'Dia21'!$V$15</f>
        <v>0</v>
      </c>
      <c r="E611" s="385"/>
    </row>
    <row r="612" spans="1:5" x14ac:dyDescent="0.25">
      <c r="A612" s="257"/>
      <c r="B612" s="355">
        <v>11</v>
      </c>
      <c r="C612" s="347">
        <f>'Dia21'!$Y$16</f>
        <v>0</v>
      </c>
      <c r="D612" s="344">
        <f>'Dia21'!$S$16+'Dia21'!$T$16+'Dia21'!$U$16+'Dia21'!$V$16</f>
        <v>0</v>
      </c>
      <c r="E612" s="385"/>
    </row>
    <row r="613" spans="1:5" x14ac:dyDescent="0.25">
      <c r="A613" s="257"/>
      <c r="B613" s="356">
        <v>12</v>
      </c>
      <c r="C613" s="347">
        <f>'Dia21'!$Y$17</f>
        <v>0</v>
      </c>
      <c r="D613" s="344">
        <f>'Dia21'!$S$17+'Dia21'!$T$17+'Dia21'!$U$17+'Dia21'!$V$17</f>
        <v>0</v>
      </c>
      <c r="E613" s="385"/>
    </row>
    <row r="614" spans="1:5" x14ac:dyDescent="0.25">
      <c r="A614" s="257"/>
      <c r="B614" s="355">
        <v>13</v>
      </c>
      <c r="C614" s="347">
        <f>'Dia21'!$Y$18</f>
        <v>0</v>
      </c>
      <c r="D614" s="344">
        <f>'Dia21'!$S$18+'Dia21'!$T$18+'Dia21'!$U$18+'Dia21'!$V$18</f>
        <v>0</v>
      </c>
      <c r="E614" s="385"/>
    </row>
    <row r="615" spans="1:5" x14ac:dyDescent="0.25">
      <c r="A615" s="257"/>
      <c r="B615" s="356">
        <v>14</v>
      </c>
      <c r="C615" s="347">
        <f>'Dia21'!$Y$19</f>
        <v>0</v>
      </c>
      <c r="D615" s="344">
        <f>'Dia21'!$S$19+'Dia21'!$T$19+'Dia21'!$U$19+'Dia21'!$V$19</f>
        <v>0</v>
      </c>
      <c r="E615" s="385"/>
    </row>
    <row r="616" spans="1:5" x14ac:dyDescent="0.25">
      <c r="A616" s="257"/>
      <c r="B616" s="355">
        <v>15</v>
      </c>
      <c r="C616" s="347">
        <f>'Dia21'!$Y$20</f>
        <v>0</v>
      </c>
      <c r="D616" s="344">
        <f>'Dia21'!$S$20+'Dia21'!$T$20+'Dia21'!$U$20+'Dia21'!$V$20</f>
        <v>0</v>
      </c>
      <c r="E616" s="385"/>
    </row>
    <row r="617" spans="1:5" x14ac:dyDescent="0.25">
      <c r="A617" s="257"/>
      <c r="B617" s="356">
        <v>16</v>
      </c>
      <c r="C617" s="347">
        <f>'Dia21'!$Y$21</f>
        <v>0</v>
      </c>
      <c r="D617" s="344">
        <f>'Dia21'!$S$21+'Dia21'!$T$21+'Dia21'!$U$21+'Dia21'!$V$21</f>
        <v>0</v>
      </c>
      <c r="E617" s="385"/>
    </row>
    <row r="618" spans="1:5" x14ac:dyDescent="0.25">
      <c r="A618" s="257"/>
      <c r="B618" s="355">
        <v>17</v>
      </c>
      <c r="C618" s="347">
        <f>'Dia21'!$Y$22</f>
        <v>0</v>
      </c>
      <c r="D618" s="344">
        <f>'Dia21'!$S$22+'Dia21'!$T$22+'Dia21'!$U$22+'Dia21'!$V$22</f>
        <v>0</v>
      </c>
      <c r="E618" s="385"/>
    </row>
    <row r="619" spans="1:5" x14ac:dyDescent="0.25">
      <c r="A619" s="257"/>
      <c r="B619" s="356">
        <v>18</v>
      </c>
      <c r="C619" s="347">
        <f>'Dia21'!$Y$23</f>
        <v>0</v>
      </c>
      <c r="D619" s="344">
        <f>'Dia21'!$S$23+'Dia21'!$T$23+'Dia21'!$U$23+'Dia21'!$V$23</f>
        <v>0</v>
      </c>
      <c r="E619" s="385"/>
    </row>
    <row r="620" spans="1:5" x14ac:dyDescent="0.25">
      <c r="A620" s="257"/>
      <c r="B620" s="355">
        <v>19</v>
      </c>
      <c r="C620" s="347">
        <f>'Dia21'!$Y$24</f>
        <v>0</v>
      </c>
      <c r="D620" s="344">
        <f>'Dia21'!$S$24+'Dia21'!$T$24+'Dia21'!$U$24+'Dia21'!$V$24</f>
        <v>0</v>
      </c>
      <c r="E620" s="385"/>
    </row>
    <row r="621" spans="1:5" x14ac:dyDescent="0.25">
      <c r="A621" s="257"/>
      <c r="B621" s="356">
        <v>20</v>
      </c>
      <c r="C621" s="347">
        <f>'Dia21'!$Y$25</f>
        <v>0</v>
      </c>
      <c r="D621" s="344">
        <f>'Dia21'!$S$25+'Dia21'!$T$25+'Dia21'!$U$25+'Dia21'!$V$25</f>
        <v>0</v>
      </c>
      <c r="E621" s="385"/>
    </row>
    <row r="622" spans="1:5" x14ac:dyDescent="0.25">
      <c r="A622" s="257"/>
      <c r="B622" s="355">
        <v>21</v>
      </c>
      <c r="C622" s="347">
        <f>'Dia21'!$Y$26</f>
        <v>0</v>
      </c>
      <c r="D622" s="344">
        <f>'Dia21'!$S$26+'Dia21'!$T$26+'Dia21'!$U$26+'Dia21'!$V$26</f>
        <v>0</v>
      </c>
      <c r="E622" s="385"/>
    </row>
    <row r="623" spans="1:5" x14ac:dyDescent="0.25">
      <c r="A623" s="257"/>
      <c r="B623" s="356">
        <v>22</v>
      </c>
      <c r="C623" s="347">
        <f>'Dia21'!$Y$27</f>
        <v>0</v>
      </c>
      <c r="D623" s="344">
        <f>'Dia21'!$S$27+'Dia21'!$T$27+'Dia21'!$U$27+'Dia21'!$V$27</f>
        <v>0</v>
      </c>
      <c r="E623" s="385"/>
    </row>
    <row r="624" spans="1:5" x14ac:dyDescent="0.25">
      <c r="A624" s="257"/>
      <c r="B624" s="355">
        <v>23</v>
      </c>
      <c r="C624" s="377">
        <f>'Dia21'!$Y$28</f>
        <v>0</v>
      </c>
      <c r="D624" s="344">
        <f>'Dia21'!$S$28+'Dia21'!$T$28+'Dia21'!$U$28+'Dia21'!$V$28</f>
        <v>0</v>
      </c>
      <c r="E624" s="385"/>
    </row>
    <row r="625" spans="1:5" x14ac:dyDescent="0.25">
      <c r="A625" s="257"/>
      <c r="B625" s="356">
        <v>24</v>
      </c>
      <c r="C625" s="377">
        <f>'Dia21'!$Y$29</f>
        <v>0</v>
      </c>
      <c r="D625" s="344">
        <f>'Dia21'!$S$29+'Dia21'!$T$29+'Dia21'!$U$29+'Dia21'!$V$29</f>
        <v>0</v>
      </c>
      <c r="E625" s="385"/>
    </row>
    <row r="626" spans="1:5" x14ac:dyDescent="0.25">
      <c r="A626" s="257"/>
      <c r="B626" s="355">
        <v>25</v>
      </c>
      <c r="C626" s="377">
        <f>'Dia21'!$Y$30</f>
        <v>0</v>
      </c>
      <c r="D626" s="344">
        <f>'Dia21'!$S$30+'Dia21'!$T$30+'Dia21'!$U$30+'Dia21'!$V$30</f>
        <v>0</v>
      </c>
      <c r="E626" s="385"/>
    </row>
    <row r="627" spans="1:5" x14ac:dyDescent="0.25">
      <c r="A627" s="257"/>
      <c r="B627" s="356">
        <v>26</v>
      </c>
      <c r="C627" s="377">
        <f>'Dia21'!$Y$31</f>
        <v>0</v>
      </c>
      <c r="D627" s="344">
        <f>'Dia21'!$S$31+'Dia21'!$T$31+'Dia21'!$U$31+'Dia21'!$V$31</f>
        <v>0</v>
      </c>
      <c r="E627" s="385"/>
    </row>
    <row r="628" spans="1:5" x14ac:dyDescent="0.25">
      <c r="A628" s="257"/>
      <c r="B628" s="355">
        <v>27</v>
      </c>
      <c r="C628" s="377">
        <f>'Dia21'!$Y$32</f>
        <v>0</v>
      </c>
      <c r="D628" s="344">
        <f>'Dia21'!$S$32+'Dia21'!$T$32+'Dia21'!$U$32+'Dia21'!$V$32</f>
        <v>0</v>
      </c>
      <c r="E628" s="385"/>
    </row>
    <row r="629" spans="1:5" x14ac:dyDescent="0.25">
      <c r="A629" s="257"/>
      <c r="B629" s="356">
        <v>28</v>
      </c>
      <c r="C629" s="377">
        <f>'Dia21'!$Y$33</f>
        <v>0</v>
      </c>
      <c r="D629" s="344">
        <f>'Dia21'!$S$33+'Dia21'!$T$33+'Dia21'!$U$33+'Dia21'!$V$33</f>
        <v>0</v>
      </c>
      <c r="E629" s="385"/>
    </row>
    <row r="630" spans="1:5" x14ac:dyDescent="0.25">
      <c r="A630" s="257"/>
      <c r="B630" s="355">
        <v>29</v>
      </c>
      <c r="C630" s="377">
        <f>'Dia21'!$Y$34</f>
        <v>0</v>
      </c>
      <c r="D630" s="344">
        <f>'Dia21'!$S$34+'Dia21'!$T$34+'Dia21'!$U$34+'Dia21'!$V$34</f>
        <v>0</v>
      </c>
      <c r="E630" s="385"/>
    </row>
    <row r="631" spans="1:5" ht="15.75" thickBot="1" x14ac:dyDescent="0.3">
      <c r="A631" s="360"/>
      <c r="B631" s="362">
        <v>30</v>
      </c>
      <c r="C631" s="378">
        <f>'Dia21'!$Y$35</f>
        <v>0</v>
      </c>
      <c r="D631" s="345">
        <f>'Dia21'!$S$35+'Dia21'!$T$35+'Dia21'!$U$35+'Dia21'!$V$35</f>
        <v>0</v>
      </c>
      <c r="E631" s="385"/>
    </row>
    <row r="632" spans="1:5" x14ac:dyDescent="0.25">
      <c r="A632" s="339" t="str">
        <f>'Dia22'!$B$1</f>
        <v>Gener</v>
      </c>
      <c r="B632" s="357">
        <v>1</v>
      </c>
      <c r="C632" s="346">
        <f>'Dia22'!$Y$6</f>
        <v>0</v>
      </c>
      <c r="D632" s="341">
        <f>'Dia22'!$S$6+'Dia22'!$T$6+'Dia22'!$U$6+'Dia22'!$V$6</f>
        <v>0</v>
      </c>
      <c r="E632" s="385"/>
    </row>
    <row r="633" spans="1:5" x14ac:dyDescent="0.25">
      <c r="A633" s="342">
        <f>'Dia22'!$B$2</f>
        <v>22</v>
      </c>
      <c r="B633" s="356">
        <v>2</v>
      </c>
      <c r="C633" s="347">
        <f>'Dia22'!$Y$7</f>
        <v>0</v>
      </c>
      <c r="D633" s="344">
        <f>'Dia22'!$S$7+'Dia22'!$T$7+'Dia22'!$U$7+'Dia22'!$V$7</f>
        <v>0</v>
      </c>
      <c r="E633" s="385"/>
    </row>
    <row r="634" spans="1:5" x14ac:dyDescent="0.25">
      <c r="A634" s="257"/>
      <c r="B634" s="355">
        <v>3</v>
      </c>
      <c r="C634" s="347">
        <f>'Dia22'!$Y$8</f>
        <v>0</v>
      </c>
      <c r="D634" s="344">
        <f>'Dia22'!$S$8+'Dia22'!$T$8+'Dia22'!$U$8+'Dia22'!$V$8</f>
        <v>0</v>
      </c>
      <c r="E634" s="385"/>
    </row>
    <row r="635" spans="1:5" x14ac:dyDescent="0.25">
      <c r="A635" s="257"/>
      <c r="B635" s="356">
        <v>4</v>
      </c>
      <c r="C635" s="347">
        <f>'Dia22'!$Y$9</f>
        <v>0</v>
      </c>
      <c r="D635" s="344">
        <f>'Dia22'!$S$9+'Dia22'!$T$9+'Dia22'!$U$9+'Dia22'!$V$9</f>
        <v>0</v>
      </c>
      <c r="E635" s="385"/>
    </row>
    <row r="636" spans="1:5" x14ac:dyDescent="0.25">
      <c r="A636" s="257"/>
      <c r="B636" s="355">
        <v>5</v>
      </c>
      <c r="C636" s="347">
        <f>'Dia22'!$Y$10</f>
        <v>0</v>
      </c>
      <c r="D636" s="344">
        <f>'Dia22'!$S$10+'Dia22'!$T$10+'Dia22'!$U$10+'Dia22'!$V$10</f>
        <v>0</v>
      </c>
      <c r="E636" s="385"/>
    </row>
    <row r="637" spans="1:5" x14ac:dyDescent="0.25">
      <c r="A637" s="257"/>
      <c r="B637" s="356">
        <v>6</v>
      </c>
      <c r="C637" s="347">
        <f>'Dia22'!$Y$11</f>
        <v>0</v>
      </c>
      <c r="D637" s="344">
        <f>'Dia22'!$S$11+'Dia22'!$T$11+'Dia22'!$U$11+'Dia22'!$V$11</f>
        <v>0</v>
      </c>
      <c r="E637" s="385"/>
    </row>
    <row r="638" spans="1:5" x14ac:dyDescent="0.25">
      <c r="A638" s="257"/>
      <c r="B638" s="355">
        <v>7</v>
      </c>
      <c r="C638" s="347">
        <f>'Dia22'!$Y$12</f>
        <v>0</v>
      </c>
      <c r="D638" s="344">
        <f>'Dia22'!$S$12+'Dia22'!$T$12+'Dia22'!$U$12+'Dia22'!$V$12</f>
        <v>0</v>
      </c>
      <c r="E638" s="385"/>
    </row>
    <row r="639" spans="1:5" x14ac:dyDescent="0.25">
      <c r="A639" s="257"/>
      <c r="B639" s="356">
        <v>8</v>
      </c>
      <c r="C639" s="347">
        <f>'Dia22'!$Y$13</f>
        <v>0</v>
      </c>
      <c r="D639" s="344">
        <f>'Dia22'!$S$13+'Dia22'!$T$13+'Dia22'!$U$13+'Dia22'!$V$13</f>
        <v>0</v>
      </c>
      <c r="E639" s="385"/>
    </row>
    <row r="640" spans="1:5" x14ac:dyDescent="0.25">
      <c r="A640" s="257"/>
      <c r="B640" s="355">
        <v>9</v>
      </c>
      <c r="C640" s="347">
        <f>'Dia22'!$Y$14</f>
        <v>0</v>
      </c>
      <c r="D640" s="344">
        <f>'Dia22'!$S$14+'Dia22'!$T$14+'Dia22'!$U$14+'Dia22'!$V$14</f>
        <v>0</v>
      </c>
      <c r="E640" s="385"/>
    </row>
    <row r="641" spans="1:5" x14ac:dyDescent="0.25">
      <c r="A641" s="257"/>
      <c r="B641" s="356">
        <v>10</v>
      </c>
      <c r="C641" s="347">
        <f>'Dia22'!$Y$15</f>
        <v>0</v>
      </c>
      <c r="D641" s="344">
        <f>'Dia22'!$S$15+'Dia22'!$T$15+'Dia22'!$U$15+'Dia22'!$V$15</f>
        <v>0</v>
      </c>
      <c r="E641" s="385"/>
    </row>
    <row r="642" spans="1:5" x14ac:dyDescent="0.25">
      <c r="A642" s="257"/>
      <c r="B642" s="355">
        <v>11</v>
      </c>
      <c r="C642" s="347">
        <f>'Dia22'!$Y$16</f>
        <v>0</v>
      </c>
      <c r="D642" s="344">
        <f>'Dia22'!$S$16+'Dia22'!$T$16+'Dia22'!$U$16+'Dia22'!$V$16</f>
        <v>0</v>
      </c>
      <c r="E642" s="385"/>
    </row>
    <row r="643" spans="1:5" x14ac:dyDescent="0.25">
      <c r="A643" s="257"/>
      <c r="B643" s="356">
        <v>12</v>
      </c>
      <c r="C643" s="347">
        <f>'Dia22'!$Y$17</f>
        <v>0</v>
      </c>
      <c r="D643" s="344">
        <f>'Dia22'!$S$17+'Dia22'!$T$17+'Dia22'!$U$17+'Dia22'!$V$17</f>
        <v>0</v>
      </c>
      <c r="E643" s="385"/>
    </row>
    <row r="644" spans="1:5" x14ac:dyDescent="0.25">
      <c r="A644" s="257"/>
      <c r="B644" s="355">
        <v>13</v>
      </c>
      <c r="C644" s="347">
        <f>'Dia22'!$Y$18</f>
        <v>0</v>
      </c>
      <c r="D644" s="344">
        <f>'Dia22'!$S$18+'Dia22'!$T$18+'Dia22'!$U$18+'Dia22'!$V$18</f>
        <v>0</v>
      </c>
      <c r="E644" s="385"/>
    </row>
    <row r="645" spans="1:5" x14ac:dyDescent="0.25">
      <c r="A645" s="257"/>
      <c r="B645" s="356">
        <v>14</v>
      </c>
      <c r="C645" s="347">
        <f>'Dia22'!$Y$19</f>
        <v>0</v>
      </c>
      <c r="D645" s="344">
        <f>'Dia22'!$S$19+'Dia22'!$T$19+'Dia22'!$U$19+'Dia22'!$V$19</f>
        <v>0</v>
      </c>
      <c r="E645" s="385"/>
    </row>
    <row r="646" spans="1:5" x14ac:dyDescent="0.25">
      <c r="A646" s="257"/>
      <c r="B646" s="355">
        <v>15</v>
      </c>
      <c r="C646" s="347">
        <f>'Dia22'!$Y$20</f>
        <v>0</v>
      </c>
      <c r="D646" s="344">
        <f>'Dia22'!$S$20+'Dia22'!$T$20+'Dia22'!$U$20+'Dia22'!$V$20</f>
        <v>0</v>
      </c>
      <c r="E646" s="385"/>
    </row>
    <row r="647" spans="1:5" x14ac:dyDescent="0.25">
      <c r="A647" s="257"/>
      <c r="B647" s="356">
        <v>16</v>
      </c>
      <c r="C647" s="347">
        <f>'Dia22'!$Y$21</f>
        <v>0</v>
      </c>
      <c r="D647" s="344">
        <f>'Dia22'!$S$21+'Dia22'!$T$21+'Dia22'!$U$21+'Dia22'!$V$21</f>
        <v>0</v>
      </c>
      <c r="E647" s="385"/>
    </row>
    <row r="648" spans="1:5" x14ac:dyDescent="0.25">
      <c r="A648" s="257"/>
      <c r="B648" s="355">
        <v>17</v>
      </c>
      <c r="C648" s="347">
        <f>'Dia22'!$Y$22</f>
        <v>0</v>
      </c>
      <c r="D648" s="344">
        <f>'Dia22'!$S$22+'Dia22'!$T$22+'Dia22'!$U$22+'Dia22'!$V$22</f>
        <v>0</v>
      </c>
      <c r="E648" s="385"/>
    </row>
    <row r="649" spans="1:5" x14ac:dyDescent="0.25">
      <c r="A649" s="257"/>
      <c r="B649" s="356">
        <v>18</v>
      </c>
      <c r="C649" s="347">
        <f>'Dia22'!$Y$23</f>
        <v>0</v>
      </c>
      <c r="D649" s="344">
        <f>'Dia22'!$S$23+'Dia22'!$T$23+'Dia22'!$U$23+'Dia22'!$V$23</f>
        <v>0</v>
      </c>
      <c r="E649" s="385"/>
    </row>
    <row r="650" spans="1:5" x14ac:dyDescent="0.25">
      <c r="A650" s="257"/>
      <c r="B650" s="355">
        <v>19</v>
      </c>
      <c r="C650" s="347">
        <f>'Dia22'!$Y$24</f>
        <v>0</v>
      </c>
      <c r="D650" s="344">
        <f>'Dia22'!$S$24+'Dia22'!$T$24+'Dia22'!$U$24+'Dia22'!$V$24</f>
        <v>0</v>
      </c>
      <c r="E650" s="385"/>
    </row>
    <row r="651" spans="1:5" x14ac:dyDescent="0.25">
      <c r="A651" s="257"/>
      <c r="B651" s="356">
        <v>20</v>
      </c>
      <c r="C651" s="347">
        <f>'Dia22'!$Y$25</f>
        <v>0</v>
      </c>
      <c r="D651" s="344">
        <f>'Dia22'!$S$25+'Dia22'!$T$25+'Dia22'!$U$25+'Dia22'!$V$25</f>
        <v>0</v>
      </c>
      <c r="E651" s="385"/>
    </row>
    <row r="652" spans="1:5" x14ac:dyDescent="0.25">
      <c r="A652" s="257"/>
      <c r="B652" s="355">
        <v>21</v>
      </c>
      <c r="C652" s="347">
        <f>'Dia22'!$Y$26</f>
        <v>0</v>
      </c>
      <c r="D652" s="344">
        <f>'Dia22'!$S$26+'Dia22'!$T$26+'Dia22'!$U$26+'Dia22'!$V$26</f>
        <v>0</v>
      </c>
      <c r="E652" s="385"/>
    </row>
    <row r="653" spans="1:5" x14ac:dyDescent="0.25">
      <c r="A653" s="257"/>
      <c r="B653" s="356">
        <v>22</v>
      </c>
      <c r="C653" s="347">
        <f>'Dia22'!$Y$27</f>
        <v>0</v>
      </c>
      <c r="D653" s="344">
        <f>'Dia22'!$S$27+'Dia22'!$T$27+'Dia22'!$U$27+'Dia22'!$V$27</f>
        <v>0</v>
      </c>
      <c r="E653" s="385"/>
    </row>
    <row r="654" spans="1:5" x14ac:dyDescent="0.25">
      <c r="A654" s="257"/>
      <c r="B654" s="355">
        <v>23</v>
      </c>
      <c r="C654" s="377">
        <f>'Dia22'!$Y$28</f>
        <v>0</v>
      </c>
      <c r="D654" s="344">
        <f>'Dia22'!$S$28+'Dia22'!$T$28+'Dia22'!$U$28+'Dia22'!$V$28</f>
        <v>0</v>
      </c>
      <c r="E654" s="385"/>
    </row>
    <row r="655" spans="1:5" x14ac:dyDescent="0.25">
      <c r="A655" s="257"/>
      <c r="B655" s="356">
        <v>24</v>
      </c>
      <c r="C655" s="377">
        <f>'Dia22'!$Y$29</f>
        <v>0</v>
      </c>
      <c r="D655" s="344">
        <f>'Dia22'!$S$29+'Dia22'!$T$29+'Dia22'!$U$29+'Dia22'!$V$29</f>
        <v>0</v>
      </c>
      <c r="E655" s="385"/>
    </row>
    <row r="656" spans="1:5" x14ac:dyDescent="0.25">
      <c r="A656" s="257"/>
      <c r="B656" s="355">
        <v>25</v>
      </c>
      <c r="C656" s="377">
        <f>'Dia22'!$Y$30</f>
        <v>0</v>
      </c>
      <c r="D656" s="344">
        <f>'Dia22'!$S$30+'Dia22'!$T$30+'Dia22'!$U$30+'Dia22'!$V$30</f>
        <v>0</v>
      </c>
      <c r="E656" s="385"/>
    </row>
    <row r="657" spans="1:5" x14ac:dyDescent="0.25">
      <c r="A657" s="257"/>
      <c r="B657" s="356">
        <v>26</v>
      </c>
      <c r="C657" s="377">
        <f>'Dia22'!$Y$31</f>
        <v>0</v>
      </c>
      <c r="D657" s="344">
        <f>'Dia22'!$S$31+'Dia22'!$T$31+'Dia22'!$U$31+'Dia22'!$V$31</f>
        <v>0</v>
      </c>
      <c r="E657" s="385"/>
    </row>
    <row r="658" spans="1:5" x14ac:dyDescent="0.25">
      <c r="A658" s="257"/>
      <c r="B658" s="355">
        <v>27</v>
      </c>
      <c r="C658" s="377">
        <f>'Dia22'!$Y$32</f>
        <v>0</v>
      </c>
      <c r="D658" s="344">
        <f>'Dia22'!$S$32+'Dia22'!$T$32+'Dia22'!$U$32+'Dia22'!$V$32</f>
        <v>0</v>
      </c>
      <c r="E658" s="385"/>
    </row>
    <row r="659" spans="1:5" x14ac:dyDescent="0.25">
      <c r="A659" s="257"/>
      <c r="B659" s="356">
        <v>28</v>
      </c>
      <c r="C659" s="377">
        <f>'Dia22'!$Y$33</f>
        <v>0</v>
      </c>
      <c r="D659" s="344">
        <f>'Dia22'!$S$33+'Dia22'!$T$33+'Dia22'!$U$33+'Dia22'!$V$33</f>
        <v>0</v>
      </c>
      <c r="E659" s="385"/>
    </row>
    <row r="660" spans="1:5" x14ac:dyDescent="0.25">
      <c r="A660" s="257"/>
      <c r="B660" s="355">
        <v>29</v>
      </c>
      <c r="C660" s="377">
        <f>'Dia22'!$Y$34</f>
        <v>0</v>
      </c>
      <c r="D660" s="344">
        <f>'Dia22'!$S$34+'Dia22'!$T$34+'Dia22'!$U$34+'Dia22'!$V$34</f>
        <v>0</v>
      </c>
      <c r="E660" s="385"/>
    </row>
    <row r="661" spans="1:5" ht="15.75" thickBot="1" x14ac:dyDescent="0.3">
      <c r="A661" s="360"/>
      <c r="B661" s="362">
        <v>30</v>
      </c>
      <c r="C661" s="378">
        <f>'Dia22'!$Y$35</f>
        <v>0</v>
      </c>
      <c r="D661" s="345">
        <f>'Dia22'!$S$35+'Dia22'!$T$35+'Dia22'!$U$35+'Dia22'!$V$35</f>
        <v>0</v>
      </c>
      <c r="E661" s="385"/>
    </row>
    <row r="662" spans="1:5" x14ac:dyDescent="0.25">
      <c r="A662" s="339" t="str">
        <f>'Dia23'!$B$1</f>
        <v>Gener</v>
      </c>
      <c r="B662" s="357">
        <v>1</v>
      </c>
      <c r="C662" s="346">
        <f>'Dia23'!$Y$6</f>
        <v>0</v>
      </c>
      <c r="D662" s="341">
        <f>'Dia23'!$S$6+'Dia23'!$T$6+'Dia23'!$U$6+'Dia23'!$V$6</f>
        <v>0</v>
      </c>
      <c r="E662" s="385"/>
    </row>
    <row r="663" spans="1:5" x14ac:dyDescent="0.25">
      <c r="A663" s="342">
        <f>'Dia23'!$B$2</f>
        <v>23</v>
      </c>
      <c r="B663" s="356">
        <v>2</v>
      </c>
      <c r="C663" s="347">
        <f>'Dia23'!$Y$7</f>
        <v>0</v>
      </c>
      <c r="D663" s="344">
        <f>'Dia23'!$S$7+'Dia23'!$T$7+'Dia23'!$U$7+'Dia23'!$V$7</f>
        <v>0</v>
      </c>
      <c r="E663" s="385"/>
    </row>
    <row r="664" spans="1:5" x14ac:dyDescent="0.25">
      <c r="A664" s="257"/>
      <c r="B664" s="355">
        <v>3</v>
      </c>
      <c r="C664" s="347">
        <f>'Dia23'!$Y$8</f>
        <v>0</v>
      </c>
      <c r="D664" s="344">
        <f>'Dia23'!$S$8+'Dia23'!$T$8+'Dia23'!$U$8+'Dia23'!$V$8</f>
        <v>0</v>
      </c>
      <c r="E664" s="385"/>
    </row>
    <row r="665" spans="1:5" x14ac:dyDescent="0.25">
      <c r="A665" s="257"/>
      <c r="B665" s="356">
        <v>4</v>
      </c>
      <c r="C665" s="347">
        <f>'Dia23'!$Y$9</f>
        <v>0</v>
      </c>
      <c r="D665" s="344">
        <f>'Dia23'!$S$9+'Dia23'!$T$9+'Dia23'!$U$9+'Dia23'!$V$9</f>
        <v>0</v>
      </c>
      <c r="E665" s="385"/>
    </row>
    <row r="666" spans="1:5" x14ac:dyDescent="0.25">
      <c r="A666" s="257"/>
      <c r="B666" s="355">
        <v>5</v>
      </c>
      <c r="C666" s="347">
        <f>'Dia23'!$Y$10</f>
        <v>0</v>
      </c>
      <c r="D666" s="344">
        <f>'Dia23'!$S$10+'Dia23'!$T$10+'Dia23'!$U$10+'Dia23'!$V$10</f>
        <v>0</v>
      </c>
      <c r="E666" s="385"/>
    </row>
    <row r="667" spans="1:5" x14ac:dyDescent="0.25">
      <c r="A667" s="257"/>
      <c r="B667" s="356">
        <v>6</v>
      </c>
      <c r="C667" s="347">
        <f>'Dia23'!$Y$11</f>
        <v>0</v>
      </c>
      <c r="D667" s="344">
        <f>'Dia23'!$S$11+'Dia23'!$T$11+'Dia23'!$U$11+'Dia23'!$V$11</f>
        <v>0</v>
      </c>
      <c r="E667" s="385"/>
    </row>
    <row r="668" spans="1:5" x14ac:dyDescent="0.25">
      <c r="A668" s="257"/>
      <c r="B668" s="355">
        <v>7</v>
      </c>
      <c r="C668" s="347">
        <f>'Dia23'!$Y$12</f>
        <v>0</v>
      </c>
      <c r="D668" s="344">
        <f>'Dia23'!$S$12+'Dia23'!$T$12+'Dia23'!$U$12+'Dia23'!$V$12</f>
        <v>0</v>
      </c>
      <c r="E668" s="385"/>
    </row>
    <row r="669" spans="1:5" x14ac:dyDescent="0.25">
      <c r="A669" s="257"/>
      <c r="B669" s="356">
        <v>8</v>
      </c>
      <c r="C669" s="347">
        <f>'Dia23'!$Y$13</f>
        <v>0</v>
      </c>
      <c r="D669" s="344">
        <f>'Dia23'!$S$13+'Dia23'!$T$13+'Dia23'!$U$13+'Dia23'!$V$13</f>
        <v>0</v>
      </c>
      <c r="E669" s="385"/>
    </row>
    <row r="670" spans="1:5" x14ac:dyDescent="0.25">
      <c r="A670" s="257"/>
      <c r="B670" s="355">
        <v>9</v>
      </c>
      <c r="C670" s="347">
        <f>'Dia23'!$Y$14</f>
        <v>0</v>
      </c>
      <c r="D670" s="344">
        <f>'Dia23'!$S$14+'Dia23'!$T$14+'Dia23'!$U$14+'Dia23'!$V$14</f>
        <v>0</v>
      </c>
      <c r="E670" s="385"/>
    </row>
    <row r="671" spans="1:5" x14ac:dyDescent="0.25">
      <c r="A671" s="257"/>
      <c r="B671" s="356">
        <v>10</v>
      </c>
      <c r="C671" s="347">
        <f>'Dia23'!$Y$15</f>
        <v>0</v>
      </c>
      <c r="D671" s="344">
        <f>'Dia23'!$S$15+'Dia23'!$T$15+'Dia23'!$U$15+'Dia23'!$V$15</f>
        <v>0</v>
      </c>
      <c r="E671" s="385"/>
    </row>
    <row r="672" spans="1:5" x14ac:dyDescent="0.25">
      <c r="A672" s="257"/>
      <c r="B672" s="355">
        <v>11</v>
      </c>
      <c r="C672" s="347">
        <f>'Dia23'!$Y$16</f>
        <v>0</v>
      </c>
      <c r="D672" s="344">
        <f>'Dia23'!$S$16+'Dia23'!$T$16+'Dia23'!$U$16+'Dia23'!$V$16</f>
        <v>0</v>
      </c>
      <c r="E672" s="385"/>
    </row>
    <row r="673" spans="1:5" x14ac:dyDescent="0.25">
      <c r="A673" s="257"/>
      <c r="B673" s="356">
        <v>12</v>
      </c>
      <c r="C673" s="347">
        <f>'Dia23'!$Y$17</f>
        <v>0</v>
      </c>
      <c r="D673" s="344">
        <f>'Dia23'!$S$17+'Dia23'!$T$17+'Dia23'!$U$17+'Dia23'!$V$17</f>
        <v>0</v>
      </c>
      <c r="E673" s="385"/>
    </row>
    <row r="674" spans="1:5" x14ac:dyDescent="0.25">
      <c r="A674" s="257"/>
      <c r="B674" s="355">
        <v>13</v>
      </c>
      <c r="C674" s="347">
        <f>'Dia23'!$Y$18</f>
        <v>0</v>
      </c>
      <c r="D674" s="344">
        <f>'Dia23'!$S$18+'Dia23'!$T$18+'Dia23'!$U$18+'Dia23'!$V$18</f>
        <v>0</v>
      </c>
      <c r="E674" s="385"/>
    </row>
    <row r="675" spans="1:5" x14ac:dyDescent="0.25">
      <c r="A675" s="257"/>
      <c r="B675" s="356">
        <v>14</v>
      </c>
      <c r="C675" s="347">
        <f>'Dia23'!$Y$19</f>
        <v>0</v>
      </c>
      <c r="D675" s="344">
        <f>'Dia23'!$S$19+'Dia23'!$T$19+'Dia23'!$U$19+'Dia23'!$V$19</f>
        <v>0</v>
      </c>
      <c r="E675" s="385"/>
    </row>
    <row r="676" spans="1:5" x14ac:dyDescent="0.25">
      <c r="A676" s="257"/>
      <c r="B676" s="355">
        <v>15</v>
      </c>
      <c r="C676" s="347">
        <f>'Dia23'!$Y$20</f>
        <v>0</v>
      </c>
      <c r="D676" s="344">
        <f>'Dia23'!$S$20+'Dia23'!$T$20+'Dia23'!$U$20+'Dia23'!$V$20</f>
        <v>0</v>
      </c>
      <c r="E676" s="385"/>
    </row>
    <row r="677" spans="1:5" x14ac:dyDescent="0.25">
      <c r="A677" s="257"/>
      <c r="B677" s="356">
        <v>16</v>
      </c>
      <c r="C677" s="347">
        <f>'Dia23'!$Y$21</f>
        <v>0</v>
      </c>
      <c r="D677" s="344">
        <f>'Dia23'!$S$21+'Dia23'!$T$21+'Dia23'!$U$21+'Dia23'!$V$21</f>
        <v>0</v>
      </c>
      <c r="E677" s="385"/>
    </row>
    <row r="678" spans="1:5" x14ac:dyDescent="0.25">
      <c r="A678" s="257"/>
      <c r="B678" s="355">
        <v>17</v>
      </c>
      <c r="C678" s="347">
        <f>'Dia23'!$Y$22</f>
        <v>0</v>
      </c>
      <c r="D678" s="344">
        <f>'Dia23'!$S$22+'Dia23'!$T$22+'Dia23'!$U$22+'Dia23'!$V$22</f>
        <v>0</v>
      </c>
      <c r="E678" s="385"/>
    </row>
    <row r="679" spans="1:5" x14ac:dyDescent="0.25">
      <c r="A679" s="257"/>
      <c r="B679" s="356">
        <v>18</v>
      </c>
      <c r="C679" s="347">
        <f>'Dia23'!$Y$23</f>
        <v>0</v>
      </c>
      <c r="D679" s="344">
        <f>'Dia23'!$S$23+'Dia23'!$T$23+'Dia23'!$U$23+'Dia23'!$V$23</f>
        <v>0</v>
      </c>
      <c r="E679" s="385"/>
    </row>
    <row r="680" spans="1:5" x14ac:dyDescent="0.25">
      <c r="A680" s="257"/>
      <c r="B680" s="355">
        <v>19</v>
      </c>
      <c r="C680" s="347">
        <f>'Dia23'!$Y$24</f>
        <v>0</v>
      </c>
      <c r="D680" s="344">
        <f>'Dia23'!$S$24+'Dia23'!$T$24+'Dia23'!$U$24+'Dia23'!$V$24</f>
        <v>0</v>
      </c>
      <c r="E680" s="385"/>
    </row>
    <row r="681" spans="1:5" x14ac:dyDescent="0.25">
      <c r="A681" s="257"/>
      <c r="B681" s="356">
        <v>20</v>
      </c>
      <c r="C681" s="347">
        <f>'Dia23'!$Y$25</f>
        <v>0</v>
      </c>
      <c r="D681" s="344">
        <f>'Dia23'!$S$25+'Dia23'!$T$25+'Dia23'!$U$25+'Dia23'!$V$25</f>
        <v>0</v>
      </c>
      <c r="E681" s="385"/>
    </row>
    <row r="682" spans="1:5" x14ac:dyDescent="0.25">
      <c r="A682" s="257"/>
      <c r="B682" s="355">
        <v>21</v>
      </c>
      <c r="C682" s="347">
        <f>'Dia23'!$Y$26</f>
        <v>0</v>
      </c>
      <c r="D682" s="344">
        <f>'Dia23'!$S$26+'Dia23'!$T$26+'Dia23'!$U$26+'Dia23'!$V$26</f>
        <v>0</v>
      </c>
      <c r="E682" s="385"/>
    </row>
    <row r="683" spans="1:5" x14ac:dyDescent="0.25">
      <c r="A683" s="257"/>
      <c r="B683" s="356">
        <v>22</v>
      </c>
      <c r="C683" s="347">
        <f>'Dia23'!$Y$27</f>
        <v>0</v>
      </c>
      <c r="D683" s="344">
        <f>'Dia23'!$S$27+'Dia23'!$T$27+'Dia23'!$U$27+'Dia23'!$V$27</f>
        <v>0</v>
      </c>
      <c r="E683" s="385"/>
    </row>
    <row r="684" spans="1:5" x14ac:dyDescent="0.25">
      <c r="A684" s="257"/>
      <c r="B684" s="355">
        <v>23</v>
      </c>
      <c r="C684" s="377">
        <f>'Dia23'!$Y$28</f>
        <v>0</v>
      </c>
      <c r="D684" s="344">
        <f>'Dia23'!$S$28+'Dia23'!$T$28+'Dia23'!$U$28+'Dia23'!$V$28</f>
        <v>0</v>
      </c>
      <c r="E684" s="385"/>
    </row>
    <row r="685" spans="1:5" x14ac:dyDescent="0.25">
      <c r="A685" s="257"/>
      <c r="B685" s="356">
        <v>24</v>
      </c>
      <c r="C685" s="377">
        <f>'Dia23'!$Y$29</f>
        <v>0</v>
      </c>
      <c r="D685" s="344">
        <f>'Dia23'!$S$29+'Dia23'!$T$29+'Dia23'!$U$29+'Dia23'!$V$29</f>
        <v>0</v>
      </c>
      <c r="E685" s="385"/>
    </row>
    <row r="686" spans="1:5" x14ac:dyDescent="0.25">
      <c r="A686" s="257"/>
      <c r="B686" s="355">
        <v>25</v>
      </c>
      <c r="C686" s="377">
        <f>'Dia23'!$Y$30</f>
        <v>0</v>
      </c>
      <c r="D686" s="344">
        <f>'Dia23'!$S$30+'Dia23'!$T$30+'Dia23'!$U$30+'Dia23'!$V$30</f>
        <v>0</v>
      </c>
      <c r="E686" s="385"/>
    </row>
    <row r="687" spans="1:5" x14ac:dyDescent="0.25">
      <c r="A687" s="257"/>
      <c r="B687" s="356">
        <v>26</v>
      </c>
      <c r="C687" s="377">
        <f>'Dia23'!$Y$31</f>
        <v>0</v>
      </c>
      <c r="D687" s="344">
        <f>'Dia23'!$S$31+'Dia23'!$T$31+'Dia23'!$U$31+'Dia23'!$V$31</f>
        <v>0</v>
      </c>
      <c r="E687" s="385"/>
    </row>
    <row r="688" spans="1:5" x14ac:dyDescent="0.25">
      <c r="A688" s="257"/>
      <c r="B688" s="355">
        <v>27</v>
      </c>
      <c r="C688" s="377">
        <f>'Dia23'!$Y$32</f>
        <v>0</v>
      </c>
      <c r="D688" s="344">
        <f>'Dia23'!$S$32+'Dia23'!$T$32+'Dia23'!$U$32+'Dia23'!$V$32</f>
        <v>0</v>
      </c>
      <c r="E688" s="385"/>
    </row>
    <row r="689" spans="1:5" x14ac:dyDescent="0.25">
      <c r="A689" s="257"/>
      <c r="B689" s="356">
        <v>28</v>
      </c>
      <c r="C689" s="377">
        <f>'Dia23'!$Y$33</f>
        <v>0</v>
      </c>
      <c r="D689" s="344">
        <f>'Dia23'!$S$33+'Dia23'!$T$33+'Dia23'!$U$33+'Dia23'!$V$33</f>
        <v>0</v>
      </c>
      <c r="E689" s="385"/>
    </row>
    <row r="690" spans="1:5" x14ac:dyDescent="0.25">
      <c r="A690" s="257"/>
      <c r="B690" s="355">
        <v>29</v>
      </c>
      <c r="C690" s="377">
        <f>'Dia23'!$Y$34</f>
        <v>0</v>
      </c>
      <c r="D690" s="344">
        <f>'Dia23'!$S$34+'Dia23'!$T$34+'Dia23'!$U$34+'Dia23'!$V$34</f>
        <v>0</v>
      </c>
      <c r="E690" s="385"/>
    </row>
    <row r="691" spans="1:5" ht="15.75" thickBot="1" x14ac:dyDescent="0.3">
      <c r="A691" s="360"/>
      <c r="B691" s="362">
        <v>30</v>
      </c>
      <c r="C691" s="378">
        <f>'Dia23'!$Y$35</f>
        <v>0</v>
      </c>
      <c r="D691" s="345">
        <f>'Dia23'!$S$35+'Dia23'!$T$35+'Dia23'!$U$35+'Dia23'!$V$35</f>
        <v>0</v>
      </c>
      <c r="E691" s="385"/>
    </row>
    <row r="692" spans="1:5" x14ac:dyDescent="0.25">
      <c r="A692" s="339" t="str">
        <f>'Dia24'!$B$1</f>
        <v>Gener</v>
      </c>
      <c r="B692" s="357">
        <v>1</v>
      </c>
      <c r="C692" s="346">
        <f>'Dia24'!$Y$6</f>
        <v>0</v>
      </c>
      <c r="D692" s="341">
        <f>'Dia24'!$S$6+'Dia24'!$T$6+'Dia24'!$U$6+'Dia24'!$V$6</f>
        <v>0</v>
      </c>
      <c r="E692" s="385"/>
    </row>
    <row r="693" spans="1:5" x14ac:dyDescent="0.25">
      <c r="A693" s="342">
        <f>'Dia24'!$B$2</f>
        <v>24</v>
      </c>
      <c r="B693" s="356">
        <v>2</v>
      </c>
      <c r="C693" s="347">
        <f>'Dia24'!$Y$7</f>
        <v>0</v>
      </c>
      <c r="D693" s="344">
        <f>'Dia24'!$S$7+'Dia24'!$T$7+'Dia24'!$U$7+'Dia24'!$V$7</f>
        <v>0</v>
      </c>
      <c r="E693" s="385"/>
    </row>
    <row r="694" spans="1:5" x14ac:dyDescent="0.25">
      <c r="A694" s="257"/>
      <c r="B694" s="355">
        <v>3</v>
      </c>
      <c r="C694" s="347">
        <f>'Dia24'!$Y$8</f>
        <v>0</v>
      </c>
      <c r="D694" s="344">
        <f>'Dia24'!$S$8+'Dia24'!$T$8+'Dia24'!$U$8+'Dia24'!$V$8</f>
        <v>0</v>
      </c>
      <c r="E694" s="385"/>
    </row>
    <row r="695" spans="1:5" x14ac:dyDescent="0.25">
      <c r="A695" s="257"/>
      <c r="B695" s="356">
        <v>4</v>
      </c>
      <c r="C695" s="347">
        <f>'Dia24'!$Y$9</f>
        <v>0</v>
      </c>
      <c r="D695" s="344">
        <f>'Dia24'!$S$9+'Dia24'!$T$9+'Dia24'!$U$9+'Dia24'!$V$9</f>
        <v>0</v>
      </c>
      <c r="E695" s="385"/>
    </row>
    <row r="696" spans="1:5" x14ac:dyDescent="0.25">
      <c r="A696" s="257"/>
      <c r="B696" s="355">
        <v>5</v>
      </c>
      <c r="C696" s="347">
        <f>'Dia24'!$Y$10</f>
        <v>0</v>
      </c>
      <c r="D696" s="344">
        <f>'Dia24'!$S$10+'Dia24'!$T$10+'Dia24'!$U$10+'Dia24'!$V$10</f>
        <v>0</v>
      </c>
      <c r="E696" s="385"/>
    </row>
    <row r="697" spans="1:5" x14ac:dyDescent="0.25">
      <c r="A697" s="257"/>
      <c r="B697" s="356">
        <v>6</v>
      </c>
      <c r="C697" s="347">
        <f>'Dia24'!$Y$11</f>
        <v>0</v>
      </c>
      <c r="D697" s="344">
        <f>'Dia24'!$S$11+'Dia24'!$T$11+'Dia24'!$U$11+'Dia24'!$V$11</f>
        <v>0</v>
      </c>
      <c r="E697" s="385"/>
    </row>
    <row r="698" spans="1:5" x14ac:dyDescent="0.25">
      <c r="A698" s="257"/>
      <c r="B698" s="355">
        <v>7</v>
      </c>
      <c r="C698" s="347">
        <f>'Dia24'!$Y$12</f>
        <v>0</v>
      </c>
      <c r="D698" s="344">
        <f>'Dia24'!$S$12+'Dia24'!$T$12+'Dia24'!$U$12+'Dia24'!$V$12</f>
        <v>0</v>
      </c>
      <c r="E698" s="385"/>
    </row>
    <row r="699" spans="1:5" x14ac:dyDescent="0.25">
      <c r="A699" s="257"/>
      <c r="B699" s="356">
        <v>8</v>
      </c>
      <c r="C699" s="347">
        <f>'Dia24'!$Y$13</f>
        <v>0</v>
      </c>
      <c r="D699" s="344">
        <f>'Dia24'!$S$13+'Dia24'!$T$13+'Dia24'!$U$13+'Dia24'!$V$13</f>
        <v>0</v>
      </c>
      <c r="E699" s="385"/>
    </row>
    <row r="700" spans="1:5" x14ac:dyDescent="0.25">
      <c r="A700" s="257"/>
      <c r="B700" s="355">
        <v>9</v>
      </c>
      <c r="C700" s="347">
        <f>'Dia24'!$Y$14</f>
        <v>0</v>
      </c>
      <c r="D700" s="344">
        <f>'Dia24'!$S$14+'Dia24'!$T$14+'Dia24'!$U$14+'Dia24'!$V$14</f>
        <v>0</v>
      </c>
      <c r="E700" s="385"/>
    </row>
    <row r="701" spans="1:5" x14ac:dyDescent="0.25">
      <c r="A701" s="257"/>
      <c r="B701" s="356">
        <v>10</v>
      </c>
      <c r="C701" s="347">
        <f>'Dia24'!$Y$15</f>
        <v>0</v>
      </c>
      <c r="D701" s="344">
        <f>'Dia24'!$S$15+'Dia24'!$T$15+'Dia24'!$U$15+'Dia24'!$V$15</f>
        <v>0</v>
      </c>
      <c r="E701" s="385"/>
    </row>
    <row r="702" spans="1:5" x14ac:dyDescent="0.25">
      <c r="A702" s="257"/>
      <c r="B702" s="355">
        <v>11</v>
      </c>
      <c r="C702" s="347">
        <f>'Dia24'!$Y$16</f>
        <v>0</v>
      </c>
      <c r="D702" s="344">
        <f>'Dia24'!$S$16+'Dia24'!$T$16+'Dia24'!$U$16+'Dia24'!$V$16</f>
        <v>0</v>
      </c>
      <c r="E702" s="385"/>
    </row>
    <row r="703" spans="1:5" x14ac:dyDescent="0.25">
      <c r="A703" s="257"/>
      <c r="B703" s="356">
        <v>12</v>
      </c>
      <c r="C703" s="347">
        <f>'Dia24'!$Y$17</f>
        <v>0</v>
      </c>
      <c r="D703" s="344">
        <f>'Dia24'!$S$17+'Dia24'!$T$17+'Dia24'!$U$17+'Dia24'!$V$17</f>
        <v>0</v>
      </c>
      <c r="E703" s="385"/>
    </row>
    <row r="704" spans="1:5" x14ac:dyDescent="0.25">
      <c r="A704" s="257"/>
      <c r="B704" s="355">
        <v>13</v>
      </c>
      <c r="C704" s="347">
        <f>'Dia24'!$Y$18</f>
        <v>0</v>
      </c>
      <c r="D704" s="344">
        <f>'Dia24'!$S$18+'Dia24'!$T$18+'Dia24'!$U$18+'Dia24'!$V$18</f>
        <v>0</v>
      </c>
      <c r="E704" s="385"/>
    </row>
    <row r="705" spans="1:5" x14ac:dyDescent="0.25">
      <c r="A705" s="257"/>
      <c r="B705" s="356">
        <v>14</v>
      </c>
      <c r="C705" s="347">
        <f>'Dia24'!$Y$19</f>
        <v>0</v>
      </c>
      <c r="D705" s="344">
        <f>'Dia24'!$S$19+'Dia24'!$T$19+'Dia24'!$U$19+'Dia24'!$V$19</f>
        <v>0</v>
      </c>
      <c r="E705" s="385"/>
    </row>
    <row r="706" spans="1:5" x14ac:dyDescent="0.25">
      <c r="A706" s="257"/>
      <c r="B706" s="355">
        <v>15</v>
      </c>
      <c r="C706" s="347">
        <f>'Dia24'!$Y$20</f>
        <v>0</v>
      </c>
      <c r="D706" s="344">
        <f>'Dia24'!$S$20+'Dia24'!$T$20+'Dia24'!$U$20+'Dia24'!$V$20</f>
        <v>0</v>
      </c>
      <c r="E706" s="385"/>
    </row>
    <row r="707" spans="1:5" x14ac:dyDescent="0.25">
      <c r="A707" s="257"/>
      <c r="B707" s="356">
        <v>16</v>
      </c>
      <c r="C707" s="347">
        <f>'Dia24'!$Y$21</f>
        <v>0</v>
      </c>
      <c r="D707" s="344">
        <f>'Dia24'!$S$21+'Dia24'!$T$21+'Dia24'!$U$21+'Dia24'!$V$21</f>
        <v>0</v>
      </c>
      <c r="E707" s="385"/>
    </row>
    <row r="708" spans="1:5" x14ac:dyDescent="0.25">
      <c r="A708" s="257"/>
      <c r="B708" s="355">
        <v>17</v>
      </c>
      <c r="C708" s="347">
        <f>'Dia24'!$Y$22</f>
        <v>0</v>
      </c>
      <c r="D708" s="344">
        <f>'Dia24'!$S$22+'Dia24'!$T$22+'Dia24'!$U$22+'Dia24'!$V$22</f>
        <v>0</v>
      </c>
      <c r="E708" s="385"/>
    </row>
    <row r="709" spans="1:5" x14ac:dyDescent="0.25">
      <c r="A709" s="257"/>
      <c r="B709" s="356">
        <v>18</v>
      </c>
      <c r="C709" s="347">
        <f>'Dia24'!$Y$23</f>
        <v>0</v>
      </c>
      <c r="D709" s="344">
        <f>'Dia24'!$S$23+'Dia24'!$T$23+'Dia24'!$U$23+'Dia24'!$V$23</f>
        <v>0</v>
      </c>
      <c r="E709" s="385"/>
    </row>
    <row r="710" spans="1:5" x14ac:dyDescent="0.25">
      <c r="A710" s="257"/>
      <c r="B710" s="355">
        <v>19</v>
      </c>
      <c r="C710" s="347">
        <f>'Dia24'!$Y$24</f>
        <v>0</v>
      </c>
      <c r="D710" s="344">
        <f>'Dia24'!$S$24+'Dia24'!$T$24+'Dia24'!$U$24+'Dia24'!$V$24</f>
        <v>0</v>
      </c>
      <c r="E710" s="385"/>
    </row>
    <row r="711" spans="1:5" x14ac:dyDescent="0.25">
      <c r="A711" s="257"/>
      <c r="B711" s="356">
        <v>20</v>
      </c>
      <c r="C711" s="347">
        <f>'Dia24'!$Y$25</f>
        <v>0</v>
      </c>
      <c r="D711" s="344">
        <f>'Dia24'!$S$25+'Dia24'!$T$25+'Dia24'!$U$25+'Dia24'!$V$25</f>
        <v>0</v>
      </c>
      <c r="E711" s="385"/>
    </row>
    <row r="712" spans="1:5" x14ac:dyDescent="0.25">
      <c r="A712" s="257"/>
      <c r="B712" s="355">
        <v>21</v>
      </c>
      <c r="C712" s="347">
        <f>'Dia24'!$Y$26</f>
        <v>0</v>
      </c>
      <c r="D712" s="344">
        <f>'Dia24'!$S$26+'Dia24'!$T$26+'Dia24'!$U$26+'Dia24'!$V$26</f>
        <v>0</v>
      </c>
      <c r="E712" s="385"/>
    </row>
    <row r="713" spans="1:5" x14ac:dyDescent="0.25">
      <c r="A713" s="257"/>
      <c r="B713" s="356">
        <v>22</v>
      </c>
      <c r="C713" s="347">
        <f>'Dia24'!$Y$27</f>
        <v>0</v>
      </c>
      <c r="D713" s="344">
        <f>'Dia24'!$S$27+'Dia24'!$T$27+'Dia24'!$U$27+'Dia24'!$V$27</f>
        <v>0</v>
      </c>
      <c r="E713" s="385"/>
    </row>
    <row r="714" spans="1:5" x14ac:dyDescent="0.25">
      <c r="A714" s="257"/>
      <c r="B714" s="355">
        <v>23</v>
      </c>
      <c r="C714" s="377">
        <f>'Dia24'!$Y$28</f>
        <v>0</v>
      </c>
      <c r="D714" s="344">
        <f>'Dia24'!$S$28+'Dia24'!$T$28+'Dia24'!$U$28+'Dia24'!$V$28</f>
        <v>0</v>
      </c>
      <c r="E714" s="385"/>
    </row>
    <row r="715" spans="1:5" x14ac:dyDescent="0.25">
      <c r="A715" s="257"/>
      <c r="B715" s="356">
        <v>24</v>
      </c>
      <c r="C715" s="377">
        <f>'Dia24'!$Y$29</f>
        <v>0</v>
      </c>
      <c r="D715" s="344">
        <f>'Dia24'!$S$29+'Dia24'!$T$29+'Dia24'!$U$29+'Dia24'!$V$29</f>
        <v>0</v>
      </c>
      <c r="E715" s="385"/>
    </row>
    <row r="716" spans="1:5" x14ac:dyDescent="0.25">
      <c r="A716" s="257"/>
      <c r="B716" s="355">
        <v>25</v>
      </c>
      <c r="C716" s="377">
        <f>'Dia24'!$Y$30</f>
        <v>0</v>
      </c>
      <c r="D716" s="344">
        <f>'Dia24'!$S$30+'Dia24'!$T$30+'Dia24'!$U$30+'Dia24'!$V$30</f>
        <v>0</v>
      </c>
      <c r="E716" s="385"/>
    </row>
    <row r="717" spans="1:5" x14ac:dyDescent="0.25">
      <c r="A717" s="257"/>
      <c r="B717" s="356">
        <v>26</v>
      </c>
      <c r="C717" s="377">
        <f>'Dia24'!$Y$31</f>
        <v>0</v>
      </c>
      <c r="D717" s="344">
        <f>'Dia24'!$S$31+'Dia24'!$T$31+'Dia24'!$U$31+'Dia24'!$V$31</f>
        <v>0</v>
      </c>
      <c r="E717" s="385"/>
    </row>
    <row r="718" spans="1:5" x14ac:dyDescent="0.25">
      <c r="A718" s="257"/>
      <c r="B718" s="355">
        <v>27</v>
      </c>
      <c r="C718" s="377">
        <f>'Dia24'!$Y$32</f>
        <v>0</v>
      </c>
      <c r="D718" s="344">
        <f>'Dia24'!$S$32+'Dia24'!$T$32+'Dia24'!$U$32+'Dia24'!$V$32</f>
        <v>0</v>
      </c>
      <c r="E718" s="385"/>
    </row>
    <row r="719" spans="1:5" x14ac:dyDescent="0.25">
      <c r="A719" s="257"/>
      <c r="B719" s="356">
        <v>28</v>
      </c>
      <c r="C719" s="377">
        <f>'Dia24'!$Y$33</f>
        <v>0</v>
      </c>
      <c r="D719" s="344">
        <f>'Dia24'!$S$33+'Dia24'!$T$33+'Dia24'!$U$33+'Dia24'!$V$33</f>
        <v>0</v>
      </c>
      <c r="E719" s="385"/>
    </row>
    <row r="720" spans="1:5" x14ac:dyDescent="0.25">
      <c r="A720" s="257"/>
      <c r="B720" s="355">
        <v>29</v>
      </c>
      <c r="C720" s="377">
        <f>'Dia24'!$Y$34</f>
        <v>0</v>
      </c>
      <c r="D720" s="344">
        <f>'Dia24'!$S$34+'Dia24'!$T$34+'Dia24'!$U$34+'Dia24'!$V$34</f>
        <v>0</v>
      </c>
      <c r="E720" s="385"/>
    </row>
    <row r="721" spans="1:5" ht="15.75" thickBot="1" x14ac:dyDescent="0.3">
      <c r="A721" s="360"/>
      <c r="B721" s="362">
        <v>30</v>
      </c>
      <c r="C721" s="378">
        <f>'Dia24'!$Y$35</f>
        <v>0</v>
      </c>
      <c r="D721" s="345">
        <f>'Dia24'!$S$35+'Dia24'!$T$35+'Dia24'!$U$35+'Dia24'!$V$35</f>
        <v>0</v>
      </c>
      <c r="E721" s="385"/>
    </row>
    <row r="722" spans="1:5" x14ac:dyDescent="0.25">
      <c r="A722" s="339" t="str">
        <f>'Dia25'!$B$1</f>
        <v>Gener</v>
      </c>
      <c r="B722" s="357">
        <v>1</v>
      </c>
      <c r="C722" s="346">
        <f>'Dia25'!$Y$6</f>
        <v>0</v>
      </c>
      <c r="D722" s="341">
        <f>'Dia25'!$S$6+'Dia25'!$T$6+'Dia25'!$U$6+'Dia25'!$V$6</f>
        <v>0</v>
      </c>
      <c r="E722" s="385"/>
    </row>
    <row r="723" spans="1:5" x14ac:dyDescent="0.25">
      <c r="A723" s="342">
        <f>'Dia25'!$B$2</f>
        <v>25</v>
      </c>
      <c r="B723" s="356">
        <v>2</v>
      </c>
      <c r="C723" s="347">
        <f>'Dia25'!$Y$7</f>
        <v>0</v>
      </c>
      <c r="D723" s="344">
        <f>'Dia25'!$S$7+'Dia25'!$T$7+'Dia25'!$U$7+'Dia25'!$V$7</f>
        <v>0</v>
      </c>
      <c r="E723" s="385"/>
    </row>
    <row r="724" spans="1:5" x14ac:dyDescent="0.25">
      <c r="A724" s="257"/>
      <c r="B724" s="355">
        <v>3</v>
      </c>
      <c r="C724" s="347">
        <f>'Dia25'!$Y$8</f>
        <v>0</v>
      </c>
      <c r="D724" s="344">
        <f>'Dia25'!$S$8+'Dia25'!$T$8+'Dia25'!$U$8+'Dia25'!$V$8</f>
        <v>0</v>
      </c>
      <c r="E724" s="385"/>
    </row>
    <row r="725" spans="1:5" x14ac:dyDescent="0.25">
      <c r="A725" s="257"/>
      <c r="B725" s="356">
        <v>4</v>
      </c>
      <c r="C725" s="347">
        <f>'Dia25'!$Y$9</f>
        <v>0</v>
      </c>
      <c r="D725" s="344">
        <f>'Dia25'!$S$9+'Dia25'!$T$9+'Dia25'!$U$9+'Dia25'!$V$9</f>
        <v>0</v>
      </c>
      <c r="E725" s="385"/>
    </row>
    <row r="726" spans="1:5" x14ac:dyDescent="0.25">
      <c r="A726" s="257"/>
      <c r="B726" s="355">
        <v>5</v>
      </c>
      <c r="C726" s="347">
        <f>'Dia25'!$Y$10</f>
        <v>0</v>
      </c>
      <c r="D726" s="344">
        <f>'Dia25'!$S$10+'Dia25'!$T$10+'Dia25'!$U$10+'Dia25'!$V$10</f>
        <v>0</v>
      </c>
      <c r="E726" s="385"/>
    </row>
    <row r="727" spans="1:5" x14ac:dyDescent="0.25">
      <c r="A727" s="257"/>
      <c r="B727" s="356">
        <v>6</v>
      </c>
      <c r="C727" s="347">
        <f>'Dia25'!$Y$11</f>
        <v>0</v>
      </c>
      <c r="D727" s="344">
        <f>'Dia25'!$S$11+'Dia25'!$T$11+'Dia25'!$U$11+'Dia25'!$V$11</f>
        <v>0</v>
      </c>
      <c r="E727" s="385"/>
    </row>
    <row r="728" spans="1:5" x14ac:dyDescent="0.25">
      <c r="A728" s="257"/>
      <c r="B728" s="355">
        <v>7</v>
      </c>
      <c r="C728" s="347">
        <f>'Dia25'!$Y$12</f>
        <v>0</v>
      </c>
      <c r="D728" s="344">
        <f>'Dia25'!$S$12+'Dia25'!$T$12+'Dia25'!$U$12+'Dia25'!$V$12</f>
        <v>0</v>
      </c>
      <c r="E728" s="385"/>
    </row>
    <row r="729" spans="1:5" x14ac:dyDescent="0.25">
      <c r="A729" s="257"/>
      <c r="B729" s="356">
        <v>8</v>
      </c>
      <c r="C729" s="347">
        <f>'Dia25'!$Y$13</f>
        <v>0</v>
      </c>
      <c r="D729" s="344">
        <f>'Dia25'!$S$13+'Dia25'!$T$13+'Dia25'!$U$13+'Dia25'!$V$13</f>
        <v>0</v>
      </c>
      <c r="E729" s="385"/>
    </row>
    <row r="730" spans="1:5" x14ac:dyDescent="0.25">
      <c r="A730" s="257"/>
      <c r="B730" s="355">
        <v>9</v>
      </c>
      <c r="C730" s="347">
        <f>'Dia25'!$Y$14</f>
        <v>0</v>
      </c>
      <c r="D730" s="344">
        <f>'Dia25'!$S$14+'Dia25'!$T$14+'Dia25'!$U$14+'Dia25'!$V$14</f>
        <v>0</v>
      </c>
      <c r="E730" s="385"/>
    </row>
    <row r="731" spans="1:5" x14ac:dyDescent="0.25">
      <c r="A731" s="257"/>
      <c r="B731" s="356">
        <v>10</v>
      </c>
      <c r="C731" s="347">
        <f>'Dia25'!$Y$15</f>
        <v>0</v>
      </c>
      <c r="D731" s="344">
        <f>'Dia25'!$S$15+'Dia25'!$T$15+'Dia25'!$U$15+'Dia25'!$V$15</f>
        <v>0</v>
      </c>
      <c r="E731" s="385"/>
    </row>
    <row r="732" spans="1:5" x14ac:dyDescent="0.25">
      <c r="A732" s="257"/>
      <c r="B732" s="355">
        <v>11</v>
      </c>
      <c r="C732" s="347">
        <f>'Dia25'!$Y$16</f>
        <v>0</v>
      </c>
      <c r="D732" s="344">
        <f>'Dia25'!$S$16+'Dia25'!$T$16+'Dia25'!$U$16+'Dia25'!$V$16</f>
        <v>0</v>
      </c>
      <c r="E732" s="385"/>
    </row>
    <row r="733" spans="1:5" x14ac:dyDescent="0.25">
      <c r="A733" s="257"/>
      <c r="B733" s="356">
        <v>12</v>
      </c>
      <c r="C733" s="347">
        <f>'Dia25'!$Y$17</f>
        <v>0</v>
      </c>
      <c r="D733" s="344">
        <f>'Dia25'!$S$17+'Dia25'!$T$17+'Dia25'!$U$17+'Dia25'!$V$17</f>
        <v>0</v>
      </c>
      <c r="E733" s="385"/>
    </row>
    <row r="734" spans="1:5" x14ac:dyDescent="0.25">
      <c r="A734" s="257"/>
      <c r="B734" s="355">
        <v>13</v>
      </c>
      <c r="C734" s="347">
        <f>'Dia25'!$Y$18</f>
        <v>0</v>
      </c>
      <c r="D734" s="344">
        <f>'Dia25'!$S$18+'Dia25'!$T$18+'Dia25'!$U$18+'Dia25'!$V$18</f>
        <v>0</v>
      </c>
      <c r="E734" s="385"/>
    </row>
    <row r="735" spans="1:5" x14ac:dyDescent="0.25">
      <c r="A735" s="257"/>
      <c r="B735" s="356">
        <v>14</v>
      </c>
      <c r="C735" s="347">
        <f>'Dia25'!$Y$19</f>
        <v>0</v>
      </c>
      <c r="D735" s="344">
        <f>'Dia25'!$S$19+'Dia25'!$T$19+'Dia25'!$U$19+'Dia25'!$V$19</f>
        <v>0</v>
      </c>
      <c r="E735" s="385"/>
    </row>
    <row r="736" spans="1:5" x14ac:dyDescent="0.25">
      <c r="A736" s="257"/>
      <c r="B736" s="355">
        <v>15</v>
      </c>
      <c r="C736" s="347">
        <f>'Dia25'!$Y$20</f>
        <v>0</v>
      </c>
      <c r="D736" s="344">
        <f>'Dia25'!$S$20+'Dia25'!$T$20+'Dia25'!$U$20+'Dia25'!$V$20</f>
        <v>0</v>
      </c>
      <c r="E736" s="385"/>
    </row>
    <row r="737" spans="1:5" x14ac:dyDescent="0.25">
      <c r="A737" s="257"/>
      <c r="B737" s="356">
        <v>16</v>
      </c>
      <c r="C737" s="347">
        <f>'Dia25'!$Y$21</f>
        <v>0</v>
      </c>
      <c r="D737" s="344">
        <f>'Dia25'!$S$21+'Dia25'!$T$21+'Dia25'!$U$21+'Dia25'!$V$21</f>
        <v>0</v>
      </c>
      <c r="E737" s="385"/>
    </row>
    <row r="738" spans="1:5" x14ac:dyDescent="0.25">
      <c r="A738" s="257"/>
      <c r="B738" s="355">
        <v>17</v>
      </c>
      <c r="C738" s="347">
        <f>'Dia25'!$Y$22</f>
        <v>0</v>
      </c>
      <c r="D738" s="344">
        <f>'Dia25'!$S$22+'Dia25'!$T$22+'Dia25'!$U$22+'Dia25'!$V$22</f>
        <v>0</v>
      </c>
      <c r="E738" s="385"/>
    </row>
    <row r="739" spans="1:5" x14ac:dyDescent="0.25">
      <c r="A739" s="257"/>
      <c r="B739" s="356">
        <v>18</v>
      </c>
      <c r="C739" s="347">
        <f>'Dia25'!$Y$23</f>
        <v>0</v>
      </c>
      <c r="D739" s="344">
        <f>'Dia25'!$S$23+'Dia25'!$T$23+'Dia25'!$U$23+'Dia25'!$V$23</f>
        <v>0</v>
      </c>
      <c r="E739" s="385"/>
    </row>
    <row r="740" spans="1:5" x14ac:dyDescent="0.25">
      <c r="A740" s="257"/>
      <c r="B740" s="355">
        <v>19</v>
      </c>
      <c r="C740" s="347">
        <f>'Dia25'!$Y$24</f>
        <v>0</v>
      </c>
      <c r="D740" s="344">
        <f>'Dia25'!$S$24+'Dia25'!$T$24+'Dia25'!$U$24+'Dia25'!$V$24</f>
        <v>0</v>
      </c>
      <c r="E740" s="385"/>
    </row>
    <row r="741" spans="1:5" x14ac:dyDescent="0.25">
      <c r="A741" s="257"/>
      <c r="B741" s="356">
        <v>20</v>
      </c>
      <c r="C741" s="347">
        <f>'Dia25'!$Y$25</f>
        <v>0</v>
      </c>
      <c r="D741" s="344">
        <f>'Dia25'!$S$25+'Dia25'!$T$25+'Dia25'!$U$25+'Dia25'!$V$25</f>
        <v>0</v>
      </c>
      <c r="E741" s="385"/>
    </row>
    <row r="742" spans="1:5" x14ac:dyDescent="0.25">
      <c r="A742" s="257"/>
      <c r="B742" s="355">
        <v>21</v>
      </c>
      <c r="C742" s="347">
        <f>'Dia25'!$Y$26</f>
        <v>0</v>
      </c>
      <c r="D742" s="344">
        <f>'Dia25'!$S$26+'Dia25'!$T$26+'Dia25'!$U$26+'Dia25'!$V$26</f>
        <v>0</v>
      </c>
      <c r="E742" s="385"/>
    </row>
    <row r="743" spans="1:5" x14ac:dyDescent="0.25">
      <c r="A743" s="257"/>
      <c r="B743" s="356">
        <v>22</v>
      </c>
      <c r="C743" s="347">
        <f>'Dia25'!$Y$27</f>
        <v>0</v>
      </c>
      <c r="D743" s="344">
        <f>'Dia25'!$S$27+'Dia25'!$T$27+'Dia25'!$U$27+'Dia25'!$V$27</f>
        <v>0</v>
      </c>
      <c r="E743" s="385"/>
    </row>
    <row r="744" spans="1:5" x14ac:dyDescent="0.25">
      <c r="A744" s="257"/>
      <c r="B744" s="355">
        <v>23</v>
      </c>
      <c r="C744" s="377">
        <f>'Dia25'!$Y$28</f>
        <v>0</v>
      </c>
      <c r="D744" s="344">
        <f>'Dia25'!$S$28+'Dia25'!$T$28+'Dia25'!$U$28+'Dia25'!$V$28</f>
        <v>0</v>
      </c>
      <c r="E744" s="385"/>
    </row>
    <row r="745" spans="1:5" x14ac:dyDescent="0.25">
      <c r="A745" s="257"/>
      <c r="B745" s="356">
        <v>24</v>
      </c>
      <c r="C745" s="377">
        <f>'Dia25'!$Y$29</f>
        <v>0</v>
      </c>
      <c r="D745" s="344">
        <f>'Dia25'!$S$29+'Dia25'!$T$29+'Dia25'!$U$29+'Dia25'!$V$29</f>
        <v>0</v>
      </c>
      <c r="E745" s="385"/>
    </row>
    <row r="746" spans="1:5" x14ac:dyDescent="0.25">
      <c r="A746" s="257"/>
      <c r="B746" s="355">
        <v>25</v>
      </c>
      <c r="C746" s="377">
        <f>'Dia25'!$Y$30</f>
        <v>0</v>
      </c>
      <c r="D746" s="344">
        <f>'Dia25'!$S$30+'Dia25'!$T$30+'Dia25'!$U$30+'Dia25'!$V$30</f>
        <v>0</v>
      </c>
      <c r="E746" s="385"/>
    </row>
    <row r="747" spans="1:5" x14ac:dyDescent="0.25">
      <c r="A747" s="257"/>
      <c r="B747" s="356">
        <v>26</v>
      </c>
      <c r="C747" s="377">
        <f>'Dia25'!$Y$31</f>
        <v>0</v>
      </c>
      <c r="D747" s="344">
        <f>'Dia25'!$S$31+'Dia25'!$T$31+'Dia25'!$U$31+'Dia25'!$V$31</f>
        <v>0</v>
      </c>
      <c r="E747" s="385"/>
    </row>
    <row r="748" spans="1:5" x14ac:dyDescent="0.25">
      <c r="A748" s="257"/>
      <c r="B748" s="355">
        <v>27</v>
      </c>
      <c r="C748" s="377">
        <f>'Dia25'!$Y$32</f>
        <v>0</v>
      </c>
      <c r="D748" s="344">
        <f>'Dia25'!$S$32+'Dia25'!$T$32+'Dia25'!$U$32+'Dia25'!$V$32</f>
        <v>0</v>
      </c>
      <c r="E748" s="385"/>
    </row>
    <row r="749" spans="1:5" x14ac:dyDescent="0.25">
      <c r="A749" s="257"/>
      <c r="B749" s="356">
        <v>28</v>
      </c>
      <c r="C749" s="377">
        <f>'Dia25'!$Y$33</f>
        <v>0</v>
      </c>
      <c r="D749" s="344">
        <f>'Dia25'!$S$33+'Dia25'!$T$33+'Dia25'!$U$33+'Dia25'!$V$33</f>
        <v>0</v>
      </c>
      <c r="E749" s="385"/>
    </row>
    <row r="750" spans="1:5" x14ac:dyDescent="0.25">
      <c r="A750" s="257"/>
      <c r="B750" s="355">
        <v>29</v>
      </c>
      <c r="C750" s="377">
        <f>'Dia25'!$Y$34</f>
        <v>0</v>
      </c>
      <c r="D750" s="344">
        <f>'Dia25'!$S$34+'Dia25'!$T$34+'Dia25'!$U$34+'Dia25'!$V$34</f>
        <v>0</v>
      </c>
      <c r="E750" s="385"/>
    </row>
    <row r="751" spans="1:5" ht="15.75" thickBot="1" x14ac:dyDescent="0.3">
      <c r="A751" s="360"/>
      <c r="B751" s="362">
        <v>30</v>
      </c>
      <c r="C751" s="378">
        <f>'Dia25'!$Y$35</f>
        <v>0</v>
      </c>
      <c r="D751" s="345">
        <f>'Dia25'!$S$35+'Dia25'!$T$35+'Dia25'!$U$35+'Dia25'!$V$35</f>
        <v>0</v>
      </c>
      <c r="E751" s="385"/>
    </row>
    <row r="752" spans="1:5" x14ac:dyDescent="0.25">
      <c r="A752" s="339" t="str">
        <f>'Dia26'!$B$1</f>
        <v>Gener</v>
      </c>
      <c r="B752" s="357">
        <v>1</v>
      </c>
      <c r="C752" s="346">
        <f>'Dia26'!$Y$6</f>
        <v>0</v>
      </c>
      <c r="D752" s="341">
        <f>'Dia26'!$S$6+'Dia26'!$T$6+'Dia26'!$U$6+'Dia26'!$V$6</f>
        <v>0</v>
      </c>
      <c r="E752" s="385"/>
    </row>
    <row r="753" spans="1:5" x14ac:dyDescent="0.25">
      <c r="A753" s="342">
        <f>'Dia26'!$B$2</f>
        <v>26</v>
      </c>
      <c r="B753" s="356">
        <v>2</v>
      </c>
      <c r="C753" s="347">
        <f>'Dia26'!$Y$7</f>
        <v>0</v>
      </c>
      <c r="D753" s="344">
        <f>'Dia26'!$S$7+'Dia26'!$T$7+'Dia26'!$U$7+'Dia26'!$V$7</f>
        <v>0</v>
      </c>
      <c r="E753" s="385"/>
    </row>
    <row r="754" spans="1:5" x14ac:dyDescent="0.25">
      <c r="A754" s="257"/>
      <c r="B754" s="355">
        <v>3</v>
      </c>
      <c r="C754" s="347">
        <f>'Dia26'!$Y$8</f>
        <v>0</v>
      </c>
      <c r="D754" s="344">
        <f>'Dia26'!$S$8+'Dia26'!$T$8+'Dia26'!$U$8+'Dia26'!$V$8</f>
        <v>0</v>
      </c>
      <c r="E754" s="385"/>
    </row>
    <row r="755" spans="1:5" x14ac:dyDescent="0.25">
      <c r="A755" s="257"/>
      <c r="B755" s="356">
        <v>4</v>
      </c>
      <c r="C755" s="347">
        <f>'Dia26'!$Y$9</f>
        <v>0</v>
      </c>
      <c r="D755" s="344">
        <f>'Dia26'!$S$9+'Dia26'!$T$9+'Dia26'!$U$9+'Dia26'!$V$9</f>
        <v>0</v>
      </c>
      <c r="E755" s="385"/>
    </row>
    <row r="756" spans="1:5" x14ac:dyDescent="0.25">
      <c r="A756" s="257"/>
      <c r="B756" s="355">
        <v>5</v>
      </c>
      <c r="C756" s="347">
        <f>'Dia26'!$Y$10</f>
        <v>0</v>
      </c>
      <c r="D756" s="344">
        <f>'Dia26'!$S$10+'Dia26'!$T$10+'Dia26'!$U$10+'Dia26'!$V$10</f>
        <v>0</v>
      </c>
      <c r="E756" s="385"/>
    </row>
    <row r="757" spans="1:5" x14ac:dyDescent="0.25">
      <c r="A757" s="257"/>
      <c r="B757" s="356">
        <v>6</v>
      </c>
      <c r="C757" s="347">
        <f>'Dia26'!$Y$11</f>
        <v>0</v>
      </c>
      <c r="D757" s="344">
        <f>'Dia26'!$S$11+'Dia26'!$T$11+'Dia26'!$U$11+'Dia26'!$V$11</f>
        <v>0</v>
      </c>
      <c r="E757" s="385"/>
    </row>
    <row r="758" spans="1:5" x14ac:dyDescent="0.25">
      <c r="A758" s="257"/>
      <c r="B758" s="355">
        <v>7</v>
      </c>
      <c r="C758" s="347">
        <f>'Dia26'!$Y$12</f>
        <v>0</v>
      </c>
      <c r="D758" s="344">
        <f>'Dia26'!$S$12+'Dia26'!$T$12+'Dia26'!$U$12+'Dia26'!$V$12</f>
        <v>0</v>
      </c>
      <c r="E758" s="385"/>
    </row>
    <row r="759" spans="1:5" x14ac:dyDescent="0.25">
      <c r="A759" s="257"/>
      <c r="B759" s="356">
        <v>8</v>
      </c>
      <c r="C759" s="347">
        <f>'Dia26'!$Y$13</f>
        <v>0</v>
      </c>
      <c r="D759" s="344">
        <f>'Dia26'!$S$13+'Dia26'!$T$13+'Dia26'!$U$13+'Dia26'!$V$13</f>
        <v>0</v>
      </c>
      <c r="E759" s="385"/>
    </row>
    <row r="760" spans="1:5" x14ac:dyDescent="0.25">
      <c r="A760" s="257"/>
      <c r="B760" s="355">
        <v>9</v>
      </c>
      <c r="C760" s="347">
        <f>'Dia26'!$Y$14</f>
        <v>0</v>
      </c>
      <c r="D760" s="344">
        <f>'Dia26'!$S$14+'Dia26'!$T$14+'Dia26'!$U$14+'Dia26'!$V$14</f>
        <v>0</v>
      </c>
      <c r="E760" s="385"/>
    </row>
    <row r="761" spans="1:5" x14ac:dyDescent="0.25">
      <c r="A761" s="257"/>
      <c r="B761" s="356">
        <v>10</v>
      </c>
      <c r="C761" s="347">
        <f>'Dia26'!$Y$15</f>
        <v>0</v>
      </c>
      <c r="D761" s="344">
        <f>'Dia26'!$S$15+'Dia26'!$T$15+'Dia26'!$U$15+'Dia26'!$V$15</f>
        <v>0</v>
      </c>
      <c r="E761" s="385"/>
    </row>
    <row r="762" spans="1:5" x14ac:dyDescent="0.25">
      <c r="A762" s="257"/>
      <c r="B762" s="355">
        <v>11</v>
      </c>
      <c r="C762" s="347">
        <f>'Dia26'!$Y$16</f>
        <v>0</v>
      </c>
      <c r="D762" s="344">
        <f>'Dia26'!$S$16+'Dia26'!$T$16+'Dia26'!$U$16+'Dia26'!$V$16</f>
        <v>0</v>
      </c>
      <c r="E762" s="385"/>
    </row>
    <row r="763" spans="1:5" x14ac:dyDescent="0.25">
      <c r="A763" s="257"/>
      <c r="B763" s="356">
        <v>12</v>
      </c>
      <c r="C763" s="347">
        <f>'Dia26'!$Y$17</f>
        <v>0</v>
      </c>
      <c r="D763" s="344">
        <f>'Dia26'!$S$17+'Dia26'!$T$17+'Dia26'!$U$17+'Dia26'!$V$17</f>
        <v>0</v>
      </c>
      <c r="E763" s="385"/>
    </row>
    <row r="764" spans="1:5" x14ac:dyDescent="0.25">
      <c r="A764" s="257"/>
      <c r="B764" s="355">
        <v>13</v>
      </c>
      <c r="C764" s="347">
        <f>'Dia26'!$Y$18</f>
        <v>0</v>
      </c>
      <c r="D764" s="344">
        <f>'Dia26'!$S$18+'Dia26'!$T$18+'Dia26'!$U$18+'Dia26'!$V$18</f>
        <v>0</v>
      </c>
      <c r="E764" s="385"/>
    </row>
    <row r="765" spans="1:5" x14ac:dyDescent="0.25">
      <c r="A765" s="257"/>
      <c r="B765" s="356">
        <v>14</v>
      </c>
      <c r="C765" s="347">
        <f>'Dia26'!$Y$19</f>
        <v>0</v>
      </c>
      <c r="D765" s="344">
        <f>'Dia26'!$S$19+'Dia26'!$T$19+'Dia26'!$U$19+'Dia26'!$V$19</f>
        <v>0</v>
      </c>
      <c r="E765" s="385"/>
    </row>
    <row r="766" spans="1:5" x14ac:dyDescent="0.25">
      <c r="A766" s="257"/>
      <c r="B766" s="355">
        <v>15</v>
      </c>
      <c r="C766" s="347">
        <f>'Dia26'!$Y$20</f>
        <v>0</v>
      </c>
      <c r="D766" s="344">
        <f>'Dia26'!$S$20+'Dia26'!$T$20+'Dia26'!$U$20+'Dia26'!$V$20</f>
        <v>0</v>
      </c>
      <c r="E766" s="385"/>
    </row>
    <row r="767" spans="1:5" x14ac:dyDescent="0.25">
      <c r="A767" s="257"/>
      <c r="B767" s="356">
        <v>16</v>
      </c>
      <c r="C767" s="347">
        <f>'Dia26'!$Y$21</f>
        <v>0</v>
      </c>
      <c r="D767" s="344">
        <f>'Dia26'!$S$21+'Dia26'!$T$21+'Dia26'!$U$21+'Dia26'!$V$21</f>
        <v>0</v>
      </c>
      <c r="E767" s="385"/>
    </row>
    <row r="768" spans="1:5" x14ac:dyDescent="0.25">
      <c r="A768" s="257"/>
      <c r="B768" s="355">
        <v>17</v>
      </c>
      <c r="C768" s="347">
        <f>'Dia26'!$Y$22</f>
        <v>0</v>
      </c>
      <c r="D768" s="344">
        <f>'Dia26'!$S$22+'Dia26'!$T$22+'Dia26'!$U$22+'Dia26'!$V$22</f>
        <v>0</v>
      </c>
      <c r="E768" s="385"/>
    </row>
    <row r="769" spans="1:5" x14ac:dyDescent="0.25">
      <c r="A769" s="257"/>
      <c r="B769" s="356">
        <v>18</v>
      </c>
      <c r="C769" s="347">
        <f>'Dia26'!$Y$23</f>
        <v>0</v>
      </c>
      <c r="D769" s="344">
        <f>'Dia26'!$S$23+'Dia26'!$T$23+'Dia26'!$U$23+'Dia26'!$V$23</f>
        <v>0</v>
      </c>
      <c r="E769" s="385"/>
    </row>
    <row r="770" spans="1:5" x14ac:dyDescent="0.25">
      <c r="A770" s="257"/>
      <c r="B770" s="355">
        <v>19</v>
      </c>
      <c r="C770" s="347">
        <f>'Dia26'!$Y$24</f>
        <v>0</v>
      </c>
      <c r="D770" s="344">
        <f>'Dia26'!$S$24+'Dia26'!$T$24+'Dia26'!$U$24+'Dia26'!$V$24</f>
        <v>0</v>
      </c>
      <c r="E770" s="385"/>
    </row>
    <row r="771" spans="1:5" x14ac:dyDescent="0.25">
      <c r="A771" s="257"/>
      <c r="B771" s="356">
        <v>20</v>
      </c>
      <c r="C771" s="347">
        <f>'Dia26'!$Y$25</f>
        <v>0</v>
      </c>
      <c r="D771" s="344">
        <f>'Dia26'!$S$25+'Dia26'!$T$25+'Dia26'!$U$25+'Dia26'!$V$25</f>
        <v>0</v>
      </c>
      <c r="E771" s="385"/>
    </row>
    <row r="772" spans="1:5" x14ac:dyDescent="0.25">
      <c r="A772" s="257"/>
      <c r="B772" s="355">
        <v>21</v>
      </c>
      <c r="C772" s="347">
        <f>'Dia26'!$Y$26</f>
        <v>0</v>
      </c>
      <c r="D772" s="344">
        <f>'Dia26'!$S$26+'Dia26'!$T$26+'Dia26'!$U$26+'Dia26'!$V$26</f>
        <v>0</v>
      </c>
      <c r="E772" s="385"/>
    </row>
    <row r="773" spans="1:5" x14ac:dyDescent="0.25">
      <c r="A773" s="257"/>
      <c r="B773" s="356">
        <v>22</v>
      </c>
      <c r="C773" s="347">
        <f>'Dia26'!$Y$27</f>
        <v>0</v>
      </c>
      <c r="D773" s="344">
        <f>'Dia26'!$S$27+'Dia26'!$T$27+'Dia26'!$U$27+'Dia26'!$V$27</f>
        <v>0</v>
      </c>
      <c r="E773" s="385"/>
    </row>
    <row r="774" spans="1:5" x14ac:dyDescent="0.25">
      <c r="A774" s="257"/>
      <c r="B774" s="355">
        <v>23</v>
      </c>
      <c r="C774" s="377">
        <f>'Dia26'!$Y$28</f>
        <v>0</v>
      </c>
      <c r="D774" s="344">
        <f>'Dia26'!$S$28+'Dia26'!$T$28+'Dia26'!$U$28+'Dia26'!$V$28</f>
        <v>0</v>
      </c>
      <c r="E774" s="385"/>
    </row>
    <row r="775" spans="1:5" x14ac:dyDescent="0.25">
      <c r="A775" s="257"/>
      <c r="B775" s="356">
        <v>24</v>
      </c>
      <c r="C775" s="377">
        <f>'Dia26'!$Y$29</f>
        <v>0</v>
      </c>
      <c r="D775" s="344">
        <f>'Dia26'!$S$29+'Dia26'!$T$29+'Dia26'!$U$29+'Dia26'!$V$29</f>
        <v>0</v>
      </c>
      <c r="E775" s="385"/>
    </row>
    <row r="776" spans="1:5" x14ac:dyDescent="0.25">
      <c r="A776" s="257"/>
      <c r="B776" s="355">
        <v>25</v>
      </c>
      <c r="C776" s="377">
        <f>'Dia26'!$Y$30</f>
        <v>0</v>
      </c>
      <c r="D776" s="344">
        <f>'Dia26'!$S$30+'Dia26'!$T$30+'Dia26'!$U$30+'Dia26'!$V$30</f>
        <v>0</v>
      </c>
      <c r="E776" s="385"/>
    </row>
    <row r="777" spans="1:5" x14ac:dyDescent="0.25">
      <c r="A777" s="257"/>
      <c r="B777" s="356">
        <v>26</v>
      </c>
      <c r="C777" s="377">
        <f>'Dia26'!$Y$31</f>
        <v>0</v>
      </c>
      <c r="D777" s="344">
        <f>'Dia26'!$S$31+'Dia26'!$T$31+'Dia26'!$U$31+'Dia26'!$V$31</f>
        <v>0</v>
      </c>
      <c r="E777" s="385"/>
    </row>
    <row r="778" spans="1:5" x14ac:dyDescent="0.25">
      <c r="A778" s="257"/>
      <c r="B778" s="355">
        <v>27</v>
      </c>
      <c r="C778" s="377">
        <f>'Dia26'!$Y$32</f>
        <v>0</v>
      </c>
      <c r="D778" s="344">
        <f>'Dia26'!$S$32+'Dia26'!$T$32+'Dia26'!$U$32+'Dia26'!$V$32</f>
        <v>0</v>
      </c>
      <c r="E778" s="385"/>
    </row>
    <row r="779" spans="1:5" x14ac:dyDescent="0.25">
      <c r="A779" s="257"/>
      <c r="B779" s="356">
        <v>28</v>
      </c>
      <c r="C779" s="377">
        <f>'Dia26'!$Y$33</f>
        <v>0</v>
      </c>
      <c r="D779" s="344">
        <f>'Dia26'!$S$33+'Dia26'!$T$33+'Dia26'!$U$33+'Dia26'!$V$33</f>
        <v>0</v>
      </c>
      <c r="E779" s="385"/>
    </row>
    <row r="780" spans="1:5" x14ac:dyDescent="0.25">
      <c r="A780" s="257"/>
      <c r="B780" s="355">
        <v>29</v>
      </c>
      <c r="C780" s="377">
        <f>'Dia26'!$Y$34</f>
        <v>0</v>
      </c>
      <c r="D780" s="344">
        <f>'Dia26'!$S$34+'Dia26'!$T$34+'Dia26'!$U$34+'Dia26'!$V$34</f>
        <v>0</v>
      </c>
      <c r="E780" s="385"/>
    </row>
    <row r="781" spans="1:5" ht="15.75" thickBot="1" x14ac:dyDescent="0.3">
      <c r="A781" s="360"/>
      <c r="B781" s="362">
        <v>30</v>
      </c>
      <c r="C781" s="378">
        <f>'Dia26'!$Y$35</f>
        <v>0</v>
      </c>
      <c r="D781" s="345">
        <f>'Dia26'!$S$35+'Dia26'!$T$35+'Dia26'!$U$35+'Dia26'!$V$35</f>
        <v>0</v>
      </c>
      <c r="E781" s="385"/>
    </row>
    <row r="782" spans="1:5" x14ac:dyDescent="0.25">
      <c r="A782" s="339" t="str">
        <f>'Dia27'!$B$1</f>
        <v>Gener</v>
      </c>
      <c r="B782" s="357">
        <v>1</v>
      </c>
      <c r="C782" s="346">
        <f>'Dia27'!$Y$6</f>
        <v>0</v>
      </c>
      <c r="D782" s="341">
        <f>'Dia27'!$S$6+'Dia27'!$T$6+'Dia27'!$U$6+'Dia27'!$V$6</f>
        <v>0</v>
      </c>
      <c r="E782" s="385"/>
    </row>
    <row r="783" spans="1:5" x14ac:dyDescent="0.25">
      <c r="A783" s="342">
        <f>'Dia27'!$B$2</f>
        <v>27</v>
      </c>
      <c r="B783" s="356">
        <v>2</v>
      </c>
      <c r="C783" s="347">
        <f>'Dia27'!$Y$7</f>
        <v>0</v>
      </c>
      <c r="D783" s="344">
        <f>'Dia27'!$S$7+'Dia27'!$T$7+'Dia27'!$U$7+'Dia27'!$V$7</f>
        <v>0</v>
      </c>
      <c r="E783" s="385"/>
    </row>
    <row r="784" spans="1:5" x14ac:dyDescent="0.25">
      <c r="A784" s="257"/>
      <c r="B784" s="355">
        <v>3</v>
      </c>
      <c r="C784" s="347">
        <f>'Dia27'!$Y$8</f>
        <v>0</v>
      </c>
      <c r="D784" s="344">
        <f>'Dia27'!$S$8+'Dia27'!$T$8+'Dia27'!$U$8+'Dia27'!$V$8</f>
        <v>0</v>
      </c>
      <c r="E784" s="385"/>
    </row>
    <row r="785" spans="1:5" x14ac:dyDescent="0.25">
      <c r="A785" s="257"/>
      <c r="B785" s="356">
        <v>4</v>
      </c>
      <c r="C785" s="347">
        <f>'Dia27'!$Y$9</f>
        <v>0</v>
      </c>
      <c r="D785" s="344">
        <f>'Dia27'!$S$9+'Dia27'!$T$9+'Dia27'!$U$9+'Dia27'!$V$9</f>
        <v>0</v>
      </c>
      <c r="E785" s="385"/>
    </row>
    <row r="786" spans="1:5" x14ac:dyDescent="0.25">
      <c r="A786" s="257"/>
      <c r="B786" s="355">
        <v>5</v>
      </c>
      <c r="C786" s="347">
        <f>'Dia27'!$Y$10</f>
        <v>0</v>
      </c>
      <c r="D786" s="344">
        <f>'Dia27'!$S$10+'Dia27'!$T$10+'Dia27'!$U$10+'Dia27'!$V$10</f>
        <v>0</v>
      </c>
      <c r="E786" s="385"/>
    </row>
    <row r="787" spans="1:5" x14ac:dyDescent="0.25">
      <c r="A787" s="257"/>
      <c r="B787" s="356">
        <v>6</v>
      </c>
      <c r="C787" s="347">
        <f>'Dia27'!$Y$11</f>
        <v>0</v>
      </c>
      <c r="D787" s="344">
        <f>'Dia27'!$S$11+'Dia27'!$T$11+'Dia27'!$U$11+'Dia27'!$V$11</f>
        <v>0</v>
      </c>
      <c r="E787" s="385"/>
    </row>
    <row r="788" spans="1:5" x14ac:dyDescent="0.25">
      <c r="A788" s="257"/>
      <c r="B788" s="355">
        <v>7</v>
      </c>
      <c r="C788" s="347">
        <f>'Dia27'!$Y$12</f>
        <v>0</v>
      </c>
      <c r="D788" s="344">
        <f>'Dia27'!$S$12+'Dia27'!$T$12+'Dia27'!$U$12+'Dia27'!$V$12</f>
        <v>0</v>
      </c>
      <c r="E788" s="385"/>
    </row>
    <row r="789" spans="1:5" x14ac:dyDescent="0.25">
      <c r="A789" s="257"/>
      <c r="B789" s="356">
        <v>8</v>
      </c>
      <c r="C789" s="347">
        <f>'Dia27'!$Y$13</f>
        <v>0</v>
      </c>
      <c r="D789" s="344">
        <f>'Dia27'!$S$13+'Dia27'!$T$13+'Dia27'!$U$13+'Dia27'!$V$13</f>
        <v>0</v>
      </c>
      <c r="E789" s="385"/>
    </row>
    <row r="790" spans="1:5" x14ac:dyDescent="0.25">
      <c r="A790" s="257"/>
      <c r="B790" s="355">
        <v>9</v>
      </c>
      <c r="C790" s="347">
        <f>'Dia27'!$Y$14</f>
        <v>0</v>
      </c>
      <c r="D790" s="344">
        <f>'Dia27'!$S$14+'Dia27'!$T$14+'Dia27'!$U$14+'Dia27'!$V$14</f>
        <v>0</v>
      </c>
      <c r="E790" s="385"/>
    </row>
    <row r="791" spans="1:5" x14ac:dyDescent="0.25">
      <c r="A791" s="257"/>
      <c r="B791" s="356">
        <v>10</v>
      </c>
      <c r="C791" s="347">
        <f>'Dia27'!$Y$15</f>
        <v>0</v>
      </c>
      <c r="D791" s="344">
        <f>'Dia27'!$S$15+'Dia27'!$T$15+'Dia27'!$U$15+'Dia27'!$V$15</f>
        <v>0</v>
      </c>
      <c r="E791" s="385"/>
    </row>
    <row r="792" spans="1:5" x14ac:dyDescent="0.25">
      <c r="A792" s="257"/>
      <c r="B792" s="355">
        <v>11</v>
      </c>
      <c r="C792" s="347">
        <f>'Dia27'!$Y$16</f>
        <v>0</v>
      </c>
      <c r="D792" s="344">
        <f>'Dia27'!$S$16+'Dia27'!$T$16+'Dia27'!$U$16+'Dia27'!$V$16</f>
        <v>0</v>
      </c>
      <c r="E792" s="385"/>
    </row>
    <row r="793" spans="1:5" x14ac:dyDescent="0.25">
      <c r="A793" s="257"/>
      <c r="B793" s="356">
        <v>12</v>
      </c>
      <c r="C793" s="347">
        <f>'Dia27'!$Y$17</f>
        <v>0</v>
      </c>
      <c r="D793" s="344">
        <f>'Dia27'!$S$17+'Dia27'!$T$17+'Dia27'!$U$17+'Dia27'!$V$17</f>
        <v>0</v>
      </c>
      <c r="E793" s="385"/>
    </row>
    <row r="794" spans="1:5" x14ac:dyDescent="0.25">
      <c r="A794" s="257"/>
      <c r="B794" s="355">
        <v>13</v>
      </c>
      <c r="C794" s="347">
        <f>'Dia27'!$Y$18</f>
        <v>0</v>
      </c>
      <c r="D794" s="344">
        <f>'Dia27'!$S$18+'Dia27'!$T$18+'Dia27'!$U$18+'Dia27'!$V$18</f>
        <v>0</v>
      </c>
      <c r="E794" s="385"/>
    </row>
    <row r="795" spans="1:5" x14ac:dyDescent="0.25">
      <c r="A795" s="257"/>
      <c r="B795" s="356">
        <v>14</v>
      </c>
      <c r="C795" s="347">
        <f>'Dia27'!$Y$19</f>
        <v>0</v>
      </c>
      <c r="D795" s="344">
        <f>'Dia27'!$S$19+'Dia27'!$T$19+'Dia27'!$U$19+'Dia27'!$V$19</f>
        <v>0</v>
      </c>
      <c r="E795" s="385"/>
    </row>
    <row r="796" spans="1:5" x14ac:dyDescent="0.25">
      <c r="A796" s="257"/>
      <c r="B796" s="355">
        <v>15</v>
      </c>
      <c r="C796" s="347">
        <f>'Dia27'!$Y$20</f>
        <v>0</v>
      </c>
      <c r="D796" s="344">
        <f>'Dia27'!$S$20+'Dia27'!$T$20+'Dia27'!$U$20+'Dia27'!$V$20</f>
        <v>0</v>
      </c>
      <c r="E796" s="385"/>
    </row>
    <row r="797" spans="1:5" x14ac:dyDescent="0.25">
      <c r="A797" s="257"/>
      <c r="B797" s="356">
        <v>16</v>
      </c>
      <c r="C797" s="347">
        <f>'Dia27'!$Y$21</f>
        <v>0</v>
      </c>
      <c r="D797" s="344">
        <f>'Dia27'!$S$21+'Dia27'!$T$21+'Dia27'!$U$21+'Dia27'!$V$21</f>
        <v>0</v>
      </c>
      <c r="E797" s="385"/>
    </row>
    <row r="798" spans="1:5" x14ac:dyDescent="0.25">
      <c r="A798" s="257"/>
      <c r="B798" s="355">
        <v>17</v>
      </c>
      <c r="C798" s="347">
        <f>'Dia27'!$Y$22</f>
        <v>0</v>
      </c>
      <c r="D798" s="344">
        <f>'Dia27'!$S$22+'Dia27'!$T$22+'Dia27'!$U$22+'Dia27'!$V$22</f>
        <v>0</v>
      </c>
      <c r="E798" s="385"/>
    </row>
    <row r="799" spans="1:5" x14ac:dyDescent="0.25">
      <c r="A799" s="257"/>
      <c r="B799" s="356">
        <v>18</v>
      </c>
      <c r="C799" s="347">
        <f>'Dia27'!$Y$23</f>
        <v>0</v>
      </c>
      <c r="D799" s="344">
        <f>'Dia27'!$S$23+'Dia27'!$T$23+'Dia27'!$U$23+'Dia27'!$V$23</f>
        <v>0</v>
      </c>
      <c r="E799" s="385"/>
    </row>
    <row r="800" spans="1:5" x14ac:dyDescent="0.25">
      <c r="A800" s="257"/>
      <c r="B800" s="355">
        <v>19</v>
      </c>
      <c r="C800" s="347">
        <f>'Dia27'!$Y$24</f>
        <v>0</v>
      </c>
      <c r="D800" s="344">
        <f>'Dia27'!$S$24+'Dia27'!$T$24+'Dia27'!$U$24+'Dia27'!$V$24</f>
        <v>0</v>
      </c>
      <c r="E800" s="385"/>
    </row>
    <row r="801" spans="1:5" x14ac:dyDescent="0.25">
      <c r="A801" s="257"/>
      <c r="B801" s="356">
        <v>20</v>
      </c>
      <c r="C801" s="347">
        <f>'Dia27'!$Y$25</f>
        <v>0</v>
      </c>
      <c r="D801" s="344">
        <f>'Dia27'!$S$25+'Dia27'!$T$25+'Dia27'!$U$25+'Dia27'!$V$25</f>
        <v>0</v>
      </c>
      <c r="E801" s="385"/>
    </row>
    <row r="802" spans="1:5" x14ac:dyDescent="0.25">
      <c r="A802" s="257"/>
      <c r="B802" s="355">
        <v>21</v>
      </c>
      <c r="C802" s="347">
        <f>'Dia27'!$Y$26</f>
        <v>0</v>
      </c>
      <c r="D802" s="344">
        <f>'Dia27'!$S$26+'Dia27'!$T$26+'Dia27'!$U$26+'Dia27'!$V$26</f>
        <v>0</v>
      </c>
      <c r="E802" s="385"/>
    </row>
    <row r="803" spans="1:5" x14ac:dyDescent="0.25">
      <c r="A803" s="257"/>
      <c r="B803" s="356">
        <v>22</v>
      </c>
      <c r="C803" s="347">
        <f>'Dia27'!$Y$27</f>
        <v>0</v>
      </c>
      <c r="D803" s="344">
        <f>'Dia27'!$S$27+'Dia27'!$T$27+'Dia27'!$U$27+'Dia27'!$V$27</f>
        <v>0</v>
      </c>
      <c r="E803" s="385"/>
    </row>
    <row r="804" spans="1:5" x14ac:dyDescent="0.25">
      <c r="A804" s="257"/>
      <c r="B804" s="355">
        <v>23</v>
      </c>
      <c r="C804" s="377">
        <f>'Dia27'!$Y$28</f>
        <v>0</v>
      </c>
      <c r="D804" s="344">
        <f>'Dia27'!$S$28+'Dia27'!$T$28+'Dia27'!$U$28+'Dia27'!$V$28</f>
        <v>0</v>
      </c>
      <c r="E804" s="385"/>
    </row>
    <row r="805" spans="1:5" x14ac:dyDescent="0.25">
      <c r="A805" s="257"/>
      <c r="B805" s="356">
        <v>24</v>
      </c>
      <c r="C805" s="377">
        <f>'Dia27'!$Y$29</f>
        <v>0</v>
      </c>
      <c r="D805" s="344">
        <f>'Dia27'!$S$29+'Dia27'!$T$29+'Dia27'!$U$29+'Dia27'!$V$29</f>
        <v>0</v>
      </c>
      <c r="E805" s="385"/>
    </row>
    <row r="806" spans="1:5" x14ac:dyDescent="0.25">
      <c r="A806" s="257"/>
      <c r="B806" s="355">
        <v>25</v>
      </c>
      <c r="C806" s="377">
        <f>'Dia27'!$Y$30</f>
        <v>0</v>
      </c>
      <c r="D806" s="344">
        <f>'Dia27'!$S$30+'Dia27'!$T$30+'Dia27'!$U$30+'Dia27'!$V$30</f>
        <v>0</v>
      </c>
      <c r="E806" s="385"/>
    </row>
    <row r="807" spans="1:5" x14ac:dyDescent="0.25">
      <c r="A807" s="257"/>
      <c r="B807" s="356">
        <v>26</v>
      </c>
      <c r="C807" s="377">
        <f>'Dia27'!$Y$31</f>
        <v>0</v>
      </c>
      <c r="D807" s="344">
        <f>'Dia27'!$S$31+'Dia27'!$T$31+'Dia27'!$U$31+'Dia27'!$V$31</f>
        <v>0</v>
      </c>
      <c r="E807" s="385"/>
    </row>
    <row r="808" spans="1:5" x14ac:dyDescent="0.25">
      <c r="A808" s="257"/>
      <c r="B808" s="355">
        <v>27</v>
      </c>
      <c r="C808" s="377">
        <f>'Dia27'!$Y$32</f>
        <v>0</v>
      </c>
      <c r="D808" s="344">
        <f>'Dia27'!$S$32+'Dia27'!$T$32+'Dia27'!$U$32+'Dia27'!$V$32</f>
        <v>0</v>
      </c>
      <c r="E808" s="385"/>
    </row>
    <row r="809" spans="1:5" x14ac:dyDescent="0.25">
      <c r="A809" s="257"/>
      <c r="B809" s="356">
        <v>28</v>
      </c>
      <c r="C809" s="377">
        <f>'Dia27'!$Y$33</f>
        <v>0</v>
      </c>
      <c r="D809" s="344">
        <f>'Dia27'!$S$33+'Dia27'!$T$33+'Dia27'!$U$33+'Dia27'!$V$33</f>
        <v>0</v>
      </c>
      <c r="E809" s="385"/>
    </row>
    <row r="810" spans="1:5" x14ac:dyDescent="0.25">
      <c r="A810" s="257"/>
      <c r="B810" s="355">
        <v>29</v>
      </c>
      <c r="C810" s="377">
        <f>'Dia27'!$Y$34</f>
        <v>0</v>
      </c>
      <c r="D810" s="344">
        <f>'Dia27'!$S$34+'Dia27'!$T$34+'Dia27'!$U$34+'Dia27'!$V$34</f>
        <v>0</v>
      </c>
      <c r="E810" s="385"/>
    </row>
    <row r="811" spans="1:5" ht="15.75" thickBot="1" x14ac:dyDescent="0.3">
      <c r="A811" s="360"/>
      <c r="B811" s="362">
        <v>30</v>
      </c>
      <c r="C811" s="378">
        <f>'Dia27'!$Y$35</f>
        <v>0</v>
      </c>
      <c r="D811" s="345">
        <f>'Dia27'!$S$35+'Dia27'!$T$35+'Dia27'!$U$35+'Dia27'!$V$35</f>
        <v>0</v>
      </c>
      <c r="E811" s="385"/>
    </row>
    <row r="812" spans="1:5" x14ac:dyDescent="0.25">
      <c r="A812" s="339" t="str">
        <f>'Dia28'!$B$1</f>
        <v>Gener</v>
      </c>
      <c r="B812" s="357">
        <v>1</v>
      </c>
      <c r="C812" s="346">
        <f>'Dia28'!$Y$6</f>
        <v>0</v>
      </c>
      <c r="D812" s="341">
        <f>'Dia28'!$S$6+'Dia28'!$T$6+'Dia28'!$U$6+'Dia28'!$V$6</f>
        <v>0</v>
      </c>
      <c r="E812" s="385"/>
    </row>
    <row r="813" spans="1:5" x14ac:dyDescent="0.25">
      <c r="A813" s="342">
        <f>'Dia28'!$B$2</f>
        <v>28</v>
      </c>
      <c r="B813" s="356">
        <v>2</v>
      </c>
      <c r="C813" s="347">
        <f>'Dia28'!$Y$7</f>
        <v>0</v>
      </c>
      <c r="D813" s="344">
        <f>'Dia28'!$S$7+'Dia28'!$T$7+'Dia28'!$U$7+'Dia28'!$V$7</f>
        <v>0</v>
      </c>
      <c r="E813" s="385"/>
    </row>
    <row r="814" spans="1:5" x14ac:dyDescent="0.25">
      <c r="A814" s="257"/>
      <c r="B814" s="355">
        <v>3</v>
      </c>
      <c r="C814" s="347">
        <f>'Dia28'!$Y$8</f>
        <v>0</v>
      </c>
      <c r="D814" s="344">
        <f>'Dia28'!$S$8+'Dia28'!$T$8+'Dia28'!$U$8+'Dia28'!$V$8</f>
        <v>0</v>
      </c>
      <c r="E814" s="385"/>
    </row>
    <row r="815" spans="1:5" x14ac:dyDescent="0.25">
      <c r="A815" s="257"/>
      <c r="B815" s="356">
        <v>4</v>
      </c>
      <c r="C815" s="347">
        <f>'Dia28'!$Y$9</f>
        <v>0</v>
      </c>
      <c r="D815" s="344">
        <f>'Dia28'!$S$9+'Dia28'!$T$9+'Dia28'!$U$9+'Dia28'!$V$9</f>
        <v>0</v>
      </c>
      <c r="E815" s="385"/>
    </row>
    <row r="816" spans="1:5" x14ac:dyDescent="0.25">
      <c r="A816" s="257"/>
      <c r="B816" s="355">
        <v>5</v>
      </c>
      <c r="C816" s="347">
        <f>'Dia28'!$Y$10</f>
        <v>0</v>
      </c>
      <c r="D816" s="344">
        <f>'Dia28'!$S$10+'Dia28'!$T$10+'Dia28'!$U$10+'Dia28'!$V$10</f>
        <v>0</v>
      </c>
      <c r="E816" s="385"/>
    </row>
    <row r="817" spans="1:5" x14ac:dyDescent="0.25">
      <c r="A817" s="257"/>
      <c r="B817" s="356">
        <v>6</v>
      </c>
      <c r="C817" s="347">
        <f>'Dia28'!$Y$11</f>
        <v>0</v>
      </c>
      <c r="D817" s="344">
        <f>'Dia28'!$S$11+'Dia28'!$T$11+'Dia28'!$U$11+'Dia28'!$V$11</f>
        <v>0</v>
      </c>
      <c r="E817" s="385"/>
    </row>
    <row r="818" spans="1:5" x14ac:dyDescent="0.25">
      <c r="A818" s="257"/>
      <c r="B818" s="355">
        <v>7</v>
      </c>
      <c r="C818" s="347">
        <f>'Dia28'!$Y$12</f>
        <v>0</v>
      </c>
      <c r="D818" s="344">
        <f>'Dia28'!$S$12+'Dia28'!$T$12+'Dia28'!$U$12+'Dia28'!$V$12</f>
        <v>0</v>
      </c>
      <c r="E818" s="385"/>
    </row>
    <row r="819" spans="1:5" x14ac:dyDescent="0.25">
      <c r="A819" s="257"/>
      <c r="B819" s="356">
        <v>8</v>
      </c>
      <c r="C819" s="347">
        <f>'Dia28'!$Y$13</f>
        <v>0</v>
      </c>
      <c r="D819" s="344">
        <f>'Dia28'!$S$13+'Dia28'!$T$13+'Dia28'!$U$13+'Dia28'!$V$13</f>
        <v>0</v>
      </c>
      <c r="E819" s="385"/>
    </row>
    <row r="820" spans="1:5" x14ac:dyDescent="0.25">
      <c r="A820" s="257"/>
      <c r="B820" s="355">
        <v>9</v>
      </c>
      <c r="C820" s="347">
        <f>'Dia28'!$Y$14</f>
        <v>0</v>
      </c>
      <c r="D820" s="344">
        <f>'Dia28'!$S$14+'Dia28'!$T$14+'Dia28'!$U$14+'Dia28'!$V$14</f>
        <v>0</v>
      </c>
      <c r="E820" s="385"/>
    </row>
    <row r="821" spans="1:5" x14ac:dyDescent="0.25">
      <c r="A821" s="257"/>
      <c r="B821" s="356">
        <v>10</v>
      </c>
      <c r="C821" s="347">
        <f>'Dia28'!$Y$15</f>
        <v>0</v>
      </c>
      <c r="D821" s="344">
        <f>'Dia28'!$S$15+'Dia28'!$T$15+'Dia28'!$U$15+'Dia28'!$V$15</f>
        <v>0</v>
      </c>
      <c r="E821" s="385"/>
    </row>
    <row r="822" spans="1:5" x14ac:dyDescent="0.25">
      <c r="A822" s="257"/>
      <c r="B822" s="355">
        <v>11</v>
      </c>
      <c r="C822" s="347">
        <f>'Dia28'!$Y$16</f>
        <v>0</v>
      </c>
      <c r="D822" s="344">
        <f>'Dia28'!$S$16+'Dia28'!$T$16+'Dia28'!$U$16+'Dia28'!$V$16</f>
        <v>0</v>
      </c>
      <c r="E822" s="385"/>
    </row>
    <row r="823" spans="1:5" x14ac:dyDescent="0.25">
      <c r="A823" s="257"/>
      <c r="B823" s="356">
        <v>12</v>
      </c>
      <c r="C823" s="347">
        <f>'Dia28'!$Y$17</f>
        <v>0</v>
      </c>
      <c r="D823" s="344">
        <f>'Dia28'!$S$17+'Dia28'!$T$17+'Dia28'!$U$17+'Dia28'!$V$17</f>
        <v>0</v>
      </c>
      <c r="E823" s="385"/>
    </row>
    <row r="824" spans="1:5" x14ac:dyDescent="0.25">
      <c r="A824" s="257"/>
      <c r="B824" s="355">
        <v>13</v>
      </c>
      <c r="C824" s="347">
        <f>'Dia28'!$Y$18</f>
        <v>0</v>
      </c>
      <c r="D824" s="344">
        <f>'Dia28'!$S$18+'Dia28'!$T$18+'Dia28'!$U$18+'Dia28'!$V$18</f>
        <v>0</v>
      </c>
      <c r="E824" s="385"/>
    </row>
    <row r="825" spans="1:5" x14ac:dyDescent="0.25">
      <c r="A825" s="257"/>
      <c r="B825" s="356">
        <v>14</v>
      </c>
      <c r="C825" s="347">
        <f>'Dia28'!$Y$19</f>
        <v>0</v>
      </c>
      <c r="D825" s="344">
        <f>'Dia28'!$S$19+'Dia28'!$T$19+'Dia28'!$U$19+'Dia28'!$V$19</f>
        <v>0</v>
      </c>
      <c r="E825" s="385"/>
    </row>
    <row r="826" spans="1:5" x14ac:dyDescent="0.25">
      <c r="A826" s="257"/>
      <c r="B826" s="355">
        <v>15</v>
      </c>
      <c r="C826" s="347">
        <f>'Dia28'!$Y$20</f>
        <v>0</v>
      </c>
      <c r="D826" s="344">
        <f>'Dia28'!$S$20+'Dia28'!$T$20+'Dia28'!$U$20+'Dia28'!$V$20</f>
        <v>0</v>
      </c>
      <c r="E826" s="385"/>
    </row>
    <row r="827" spans="1:5" x14ac:dyDescent="0.25">
      <c r="A827" s="257"/>
      <c r="B827" s="356">
        <v>16</v>
      </c>
      <c r="C827" s="347">
        <f>'Dia28'!$Y$21</f>
        <v>0</v>
      </c>
      <c r="D827" s="344">
        <f>'Dia28'!$S$21+'Dia28'!$T$21+'Dia28'!$U$21+'Dia28'!$V$21</f>
        <v>0</v>
      </c>
      <c r="E827" s="385"/>
    </row>
    <row r="828" spans="1:5" x14ac:dyDescent="0.25">
      <c r="A828" s="257"/>
      <c r="B828" s="355">
        <v>17</v>
      </c>
      <c r="C828" s="347">
        <f>'Dia28'!$Y$22</f>
        <v>0</v>
      </c>
      <c r="D828" s="344">
        <f>'Dia28'!$S$22+'Dia28'!$T$22+'Dia28'!$U$22+'Dia28'!$V$22</f>
        <v>0</v>
      </c>
      <c r="E828" s="385"/>
    </row>
    <row r="829" spans="1:5" x14ac:dyDescent="0.25">
      <c r="A829" s="257"/>
      <c r="B829" s="356">
        <v>18</v>
      </c>
      <c r="C829" s="347">
        <f>'Dia28'!$Y$23</f>
        <v>0</v>
      </c>
      <c r="D829" s="344">
        <f>'Dia28'!$S$23+'Dia28'!$T$23+'Dia28'!$U$23+'Dia28'!$V$23</f>
        <v>0</v>
      </c>
      <c r="E829" s="385"/>
    </row>
    <row r="830" spans="1:5" x14ac:dyDescent="0.25">
      <c r="A830" s="257"/>
      <c r="B830" s="355">
        <v>19</v>
      </c>
      <c r="C830" s="347">
        <f>'Dia28'!$Y$24</f>
        <v>0</v>
      </c>
      <c r="D830" s="344">
        <f>'Dia28'!$S$24+'Dia28'!$T$24+'Dia28'!$U$24+'Dia28'!$V$24</f>
        <v>0</v>
      </c>
      <c r="E830" s="385"/>
    </row>
    <row r="831" spans="1:5" x14ac:dyDescent="0.25">
      <c r="A831" s="257"/>
      <c r="B831" s="356">
        <v>20</v>
      </c>
      <c r="C831" s="347">
        <f>'Dia28'!$Y$25</f>
        <v>0</v>
      </c>
      <c r="D831" s="344">
        <f>'Dia28'!$S$25+'Dia28'!$T$25+'Dia28'!$U$25+'Dia28'!$V$25</f>
        <v>0</v>
      </c>
      <c r="E831" s="385"/>
    </row>
    <row r="832" spans="1:5" x14ac:dyDescent="0.25">
      <c r="A832" s="257"/>
      <c r="B832" s="355">
        <v>21</v>
      </c>
      <c r="C832" s="347">
        <f>'Dia28'!$Y$26</f>
        <v>0</v>
      </c>
      <c r="D832" s="344">
        <f>'Dia28'!$S$26+'Dia28'!$T$26+'Dia28'!$U$26+'Dia28'!$V$26</f>
        <v>0</v>
      </c>
      <c r="E832" s="385"/>
    </row>
    <row r="833" spans="1:5" x14ac:dyDescent="0.25">
      <c r="A833" s="257"/>
      <c r="B833" s="356">
        <v>22</v>
      </c>
      <c r="C833" s="347">
        <f>'Dia28'!$Y$27</f>
        <v>0</v>
      </c>
      <c r="D833" s="344">
        <f>'Dia28'!$S$27+'Dia28'!$T$27+'Dia28'!$U$27+'Dia28'!$V$27</f>
        <v>0</v>
      </c>
      <c r="E833" s="385"/>
    </row>
    <row r="834" spans="1:5" x14ac:dyDescent="0.25">
      <c r="A834" s="257"/>
      <c r="B834" s="355">
        <v>23</v>
      </c>
      <c r="C834" s="377">
        <f>'Dia28'!$Y$28</f>
        <v>0</v>
      </c>
      <c r="D834" s="344">
        <f>'Dia28'!$S$28+'Dia28'!$T$28+'Dia28'!$U$28+'Dia28'!$V$28</f>
        <v>0</v>
      </c>
      <c r="E834" s="385"/>
    </row>
    <row r="835" spans="1:5" x14ac:dyDescent="0.25">
      <c r="A835" s="257"/>
      <c r="B835" s="356">
        <v>24</v>
      </c>
      <c r="C835" s="377">
        <f>'Dia28'!$Y$29</f>
        <v>0</v>
      </c>
      <c r="D835" s="344">
        <f>'Dia28'!$S$29+'Dia28'!$T$29+'Dia28'!$U$29+'Dia28'!$V$29</f>
        <v>0</v>
      </c>
      <c r="E835" s="385"/>
    </row>
    <row r="836" spans="1:5" x14ac:dyDescent="0.25">
      <c r="A836" s="257"/>
      <c r="B836" s="355">
        <v>25</v>
      </c>
      <c r="C836" s="377">
        <f>'Dia28'!$Y$30</f>
        <v>0</v>
      </c>
      <c r="D836" s="344">
        <f>'Dia28'!$S$30+'Dia28'!$T$30+'Dia28'!$U$30+'Dia28'!$V$30</f>
        <v>0</v>
      </c>
      <c r="E836" s="385"/>
    </row>
    <row r="837" spans="1:5" x14ac:dyDescent="0.25">
      <c r="A837" s="257"/>
      <c r="B837" s="356">
        <v>26</v>
      </c>
      <c r="C837" s="377">
        <f>'Dia28'!$Y$31</f>
        <v>0</v>
      </c>
      <c r="D837" s="344">
        <f>'Dia28'!$S$31+'Dia28'!$T$31+'Dia28'!$U$31+'Dia28'!$V$31</f>
        <v>0</v>
      </c>
      <c r="E837" s="385"/>
    </row>
    <row r="838" spans="1:5" x14ac:dyDescent="0.25">
      <c r="A838" s="257"/>
      <c r="B838" s="355">
        <v>27</v>
      </c>
      <c r="C838" s="377">
        <f>'Dia28'!$Y$32</f>
        <v>0</v>
      </c>
      <c r="D838" s="344">
        <f>'Dia28'!$S$32+'Dia28'!$T$32+'Dia28'!$U$32+'Dia28'!$V$32</f>
        <v>0</v>
      </c>
      <c r="E838" s="385"/>
    </row>
    <row r="839" spans="1:5" x14ac:dyDescent="0.25">
      <c r="A839" s="257"/>
      <c r="B839" s="356">
        <v>28</v>
      </c>
      <c r="C839" s="377">
        <f>'Dia28'!$Y$33</f>
        <v>0</v>
      </c>
      <c r="D839" s="344">
        <f>'Dia28'!$S$33+'Dia28'!$T$33+'Dia28'!$U$33+'Dia28'!$V$33</f>
        <v>0</v>
      </c>
      <c r="E839" s="385"/>
    </row>
    <row r="840" spans="1:5" x14ac:dyDescent="0.25">
      <c r="A840" s="257"/>
      <c r="B840" s="355">
        <v>29</v>
      </c>
      <c r="C840" s="377">
        <f>'Dia28'!$Y$34</f>
        <v>0</v>
      </c>
      <c r="D840" s="344">
        <f>'Dia28'!$S$34+'Dia28'!$T$34+'Dia28'!$U$34+'Dia28'!$V$34</f>
        <v>0</v>
      </c>
      <c r="E840" s="385"/>
    </row>
    <row r="841" spans="1:5" ht="15.75" thickBot="1" x14ac:dyDescent="0.3">
      <c r="A841" s="360"/>
      <c r="B841" s="362">
        <v>30</v>
      </c>
      <c r="C841" s="378">
        <f>'Dia28'!$Y$35</f>
        <v>0</v>
      </c>
      <c r="D841" s="345">
        <f>'Dia28'!$S$35+'Dia28'!$T$35+'Dia28'!$U$35+'Dia28'!$V$35</f>
        <v>0</v>
      </c>
      <c r="E841" s="385"/>
    </row>
    <row r="842" spans="1:5" x14ac:dyDescent="0.25">
      <c r="A842" s="339" t="str">
        <f>'Dia29'!$B$1</f>
        <v>Gener</v>
      </c>
      <c r="B842" s="357">
        <v>1</v>
      </c>
      <c r="C842" s="346">
        <f>'Dia29'!$Y$6</f>
        <v>0</v>
      </c>
      <c r="D842" s="341">
        <f>'Dia29'!$S$6+'Dia29'!$T$6+'Dia29'!$U$6+'Dia29'!$V$6</f>
        <v>0</v>
      </c>
      <c r="E842" s="385"/>
    </row>
    <row r="843" spans="1:5" x14ac:dyDescent="0.25">
      <c r="A843" s="342">
        <f>'Dia29'!$B$2</f>
        <v>29</v>
      </c>
      <c r="B843" s="356">
        <v>2</v>
      </c>
      <c r="C843" s="347">
        <f>'Dia29'!$Y$7</f>
        <v>0</v>
      </c>
      <c r="D843" s="344">
        <f>'Dia29'!$S$7+'Dia29'!$T$7+'Dia29'!$U$7+'Dia29'!$V$7</f>
        <v>0</v>
      </c>
      <c r="E843" s="385"/>
    </row>
    <row r="844" spans="1:5" x14ac:dyDescent="0.25">
      <c r="A844" s="257"/>
      <c r="B844" s="355">
        <v>3</v>
      </c>
      <c r="C844" s="347">
        <f>'Dia29'!$Y$8</f>
        <v>0</v>
      </c>
      <c r="D844" s="344">
        <f>'Dia29'!$S$8+'Dia29'!$T$8+'Dia29'!$U$8+'Dia29'!$V$8</f>
        <v>0</v>
      </c>
      <c r="E844" s="385"/>
    </row>
    <row r="845" spans="1:5" x14ac:dyDescent="0.25">
      <c r="A845" s="257"/>
      <c r="B845" s="356">
        <v>4</v>
      </c>
      <c r="C845" s="347">
        <f>'Dia29'!$Y$9</f>
        <v>0</v>
      </c>
      <c r="D845" s="344">
        <f>'Dia29'!$S$9+'Dia29'!$T$9+'Dia29'!$U$9+'Dia29'!$V$9</f>
        <v>0</v>
      </c>
      <c r="E845" s="385"/>
    </row>
    <row r="846" spans="1:5" x14ac:dyDescent="0.25">
      <c r="A846" s="257"/>
      <c r="B846" s="355">
        <v>5</v>
      </c>
      <c r="C846" s="347">
        <f>'Dia29'!$Y$10</f>
        <v>0</v>
      </c>
      <c r="D846" s="344">
        <f>'Dia29'!$S$10+'Dia29'!$T$10+'Dia29'!$U$10+'Dia29'!$V$10</f>
        <v>0</v>
      </c>
      <c r="E846" s="385"/>
    </row>
    <row r="847" spans="1:5" x14ac:dyDescent="0.25">
      <c r="A847" s="257"/>
      <c r="B847" s="356">
        <v>6</v>
      </c>
      <c r="C847" s="347">
        <f>'Dia29'!$Y$11</f>
        <v>0</v>
      </c>
      <c r="D847" s="344">
        <f>'Dia29'!$S$11+'Dia29'!$T$11+'Dia29'!$U$11+'Dia29'!$V$11</f>
        <v>0</v>
      </c>
      <c r="E847" s="385"/>
    </row>
    <row r="848" spans="1:5" x14ac:dyDescent="0.25">
      <c r="A848" s="257"/>
      <c r="B848" s="355">
        <v>7</v>
      </c>
      <c r="C848" s="347">
        <f>'Dia29'!$Y$12</f>
        <v>0</v>
      </c>
      <c r="D848" s="344">
        <f>'Dia29'!$S$12+'Dia29'!$T$12+'Dia29'!$U$12+'Dia29'!$V$12</f>
        <v>0</v>
      </c>
      <c r="E848" s="385"/>
    </row>
    <row r="849" spans="1:5" x14ac:dyDescent="0.25">
      <c r="A849" s="257"/>
      <c r="B849" s="356">
        <v>8</v>
      </c>
      <c r="C849" s="347">
        <f>'Dia29'!$Y$13</f>
        <v>0</v>
      </c>
      <c r="D849" s="344">
        <f>'Dia29'!$S$13+'Dia29'!$T$13+'Dia29'!$U$13+'Dia29'!$V$13</f>
        <v>0</v>
      </c>
      <c r="E849" s="385"/>
    </row>
    <row r="850" spans="1:5" x14ac:dyDescent="0.25">
      <c r="A850" s="257"/>
      <c r="B850" s="355">
        <v>9</v>
      </c>
      <c r="C850" s="347">
        <f>'Dia29'!$Y$14</f>
        <v>0</v>
      </c>
      <c r="D850" s="344">
        <f>'Dia29'!$S$14+'Dia29'!$T$14+'Dia29'!$U$14+'Dia29'!$V$14</f>
        <v>0</v>
      </c>
      <c r="E850" s="385"/>
    </row>
    <row r="851" spans="1:5" x14ac:dyDescent="0.25">
      <c r="A851" s="257"/>
      <c r="B851" s="356">
        <v>10</v>
      </c>
      <c r="C851" s="347">
        <f>'Dia29'!$Y$15</f>
        <v>0</v>
      </c>
      <c r="D851" s="344">
        <f>'Dia29'!$S$15+'Dia29'!$T$15+'Dia29'!$U$15+'Dia29'!$V$15</f>
        <v>0</v>
      </c>
      <c r="E851" s="385"/>
    </row>
    <row r="852" spans="1:5" x14ac:dyDescent="0.25">
      <c r="A852" s="257"/>
      <c r="B852" s="355">
        <v>11</v>
      </c>
      <c r="C852" s="347">
        <f>'Dia29'!$Y$16</f>
        <v>0</v>
      </c>
      <c r="D852" s="344">
        <f>'Dia29'!$S$16+'Dia29'!$T$16+'Dia29'!$U$16+'Dia29'!$V$16</f>
        <v>0</v>
      </c>
      <c r="E852" s="385"/>
    </row>
    <row r="853" spans="1:5" x14ac:dyDescent="0.25">
      <c r="A853" s="257"/>
      <c r="B853" s="356">
        <v>12</v>
      </c>
      <c r="C853" s="347">
        <f>'Dia29'!$Y$17</f>
        <v>0</v>
      </c>
      <c r="D853" s="344">
        <f>'Dia29'!$S$17+'Dia29'!$T$17+'Dia29'!$U$17+'Dia29'!$V$17</f>
        <v>0</v>
      </c>
      <c r="E853" s="385"/>
    </row>
    <row r="854" spans="1:5" x14ac:dyDescent="0.25">
      <c r="A854" s="257"/>
      <c r="B854" s="355">
        <v>13</v>
      </c>
      <c r="C854" s="347">
        <f>'Dia29'!$Y$18</f>
        <v>0</v>
      </c>
      <c r="D854" s="344">
        <f>'Dia29'!$S$18+'Dia29'!$T$18+'Dia29'!$U$18+'Dia29'!$V$18</f>
        <v>0</v>
      </c>
      <c r="E854" s="385"/>
    </row>
    <row r="855" spans="1:5" x14ac:dyDescent="0.25">
      <c r="A855" s="257"/>
      <c r="B855" s="356">
        <v>14</v>
      </c>
      <c r="C855" s="347">
        <f>'Dia29'!$Y$19</f>
        <v>0</v>
      </c>
      <c r="D855" s="344">
        <f>'Dia29'!$S$19+'Dia29'!$T$19+'Dia29'!$U$19+'Dia29'!$V$19</f>
        <v>0</v>
      </c>
      <c r="E855" s="385"/>
    </row>
    <row r="856" spans="1:5" x14ac:dyDescent="0.25">
      <c r="A856" s="257"/>
      <c r="B856" s="355">
        <v>15</v>
      </c>
      <c r="C856" s="347">
        <f>'Dia29'!$Y$20</f>
        <v>0</v>
      </c>
      <c r="D856" s="344">
        <f>'Dia29'!$S$20+'Dia29'!$T$20+'Dia29'!$U$20+'Dia29'!$V$20</f>
        <v>0</v>
      </c>
      <c r="E856" s="385"/>
    </row>
    <row r="857" spans="1:5" x14ac:dyDescent="0.25">
      <c r="A857" s="257"/>
      <c r="B857" s="356">
        <v>16</v>
      </c>
      <c r="C857" s="347">
        <f>'Dia29'!$Y$21</f>
        <v>0</v>
      </c>
      <c r="D857" s="344">
        <f>'Dia29'!$S$21+'Dia29'!$T$21+'Dia29'!$U$21+'Dia29'!$V$21</f>
        <v>0</v>
      </c>
      <c r="E857" s="385"/>
    </row>
    <row r="858" spans="1:5" x14ac:dyDescent="0.25">
      <c r="A858" s="257"/>
      <c r="B858" s="355">
        <v>17</v>
      </c>
      <c r="C858" s="347">
        <f>'Dia29'!$Y$22</f>
        <v>0</v>
      </c>
      <c r="D858" s="344">
        <f>'Dia29'!$S$22+'Dia29'!$T$22+'Dia29'!$U$22+'Dia29'!$V$22</f>
        <v>0</v>
      </c>
      <c r="E858" s="385"/>
    </row>
    <row r="859" spans="1:5" x14ac:dyDescent="0.25">
      <c r="A859" s="257"/>
      <c r="B859" s="356">
        <v>18</v>
      </c>
      <c r="C859" s="347">
        <f>'Dia29'!$Y$23</f>
        <v>0</v>
      </c>
      <c r="D859" s="344">
        <f>'Dia29'!$S$23+'Dia29'!$T$23+'Dia29'!$U$23+'Dia29'!$V$23</f>
        <v>0</v>
      </c>
      <c r="E859" s="385"/>
    </row>
    <row r="860" spans="1:5" x14ac:dyDescent="0.25">
      <c r="A860" s="257"/>
      <c r="B860" s="355">
        <v>19</v>
      </c>
      <c r="C860" s="347">
        <f>'Dia29'!$Y$24</f>
        <v>0</v>
      </c>
      <c r="D860" s="344">
        <f>'Dia29'!$S$24+'Dia29'!$T$24+'Dia29'!$U$24+'Dia29'!$V$24</f>
        <v>0</v>
      </c>
      <c r="E860" s="385"/>
    </row>
    <row r="861" spans="1:5" x14ac:dyDescent="0.25">
      <c r="A861" s="257"/>
      <c r="B861" s="356">
        <v>20</v>
      </c>
      <c r="C861" s="347">
        <f>'Dia29'!$Y$25</f>
        <v>0</v>
      </c>
      <c r="D861" s="344">
        <f>'Dia29'!$S$25+'Dia29'!$T$25+'Dia29'!$U$25+'Dia29'!$V$25</f>
        <v>0</v>
      </c>
      <c r="E861" s="385"/>
    </row>
    <row r="862" spans="1:5" x14ac:dyDescent="0.25">
      <c r="A862" s="257"/>
      <c r="B862" s="355">
        <v>21</v>
      </c>
      <c r="C862" s="347">
        <f>'Dia29'!$Y$26</f>
        <v>0</v>
      </c>
      <c r="D862" s="344">
        <f>'Dia29'!$S$26+'Dia29'!$T$26+'Dia29'!$U$26+'Dia29'!$V$26</f>
        <v>0</v>
      </c>
      <c r="E862" s="385"/>
    </row>
    <row r="863" spans="1:5" x14ac:dyDescent="0.25">
      <c r="A863" s="257"/>
      <c r="B863" s="356">
        <v>22</v>
      </c>
      <c r="C863" s="347">
        <f>'Dia29'!$Y$27</f>
        <v>0</v>
      </c>
      <c r="D863" s="344">
        <f>'Dia29'!$S$27+'Dia29'!$T$27+'Dia29'!$U$27+'Dia29'!$V$27</f>
        <v>0</v>
      </c>
      <c r="E863" s="385"/>
    </row>
    <row r="864" spans="1:5" x14ac:dyDescent="0.25">
      <c r="A864" s="257"/>
      <c r="B864" s="355">
        <v>23</v>
      </c>
      <c r="C864" s="377">
        <f>'Dia29'!$Y$28</f>
        <v>0</v>
      </c>
      <c r="D864" s="344">
        <f>'Dia29'!$S$28+'Dia29'!$T$28+'Dia29'!$U$28+'Dia29'!$V$28</f>
        <v>0</v>
      </c>
      <c r="E864" s="385"/>
    </row>
    <row r="865" spans="1:5" x14ac:dyDescent="0.25">
      <c r="A865" s="257"/>
      <c r="B865" s="356">
        <v>24</v>
      </c>
      <c r="C865" s="377">
        <f>'Dia29'!$Y$29</f>
        <v>0</v>
      </c>
      <c r="D865" s="344">
        <f>'Dia29'!$S$29+'Dia29'!$T$29+'Dia29'!$U$29+'Dia29'!$V$29</f>
        <v>0</v>
      </c>
      <c r="E865" s="385"/>
    </row>
    <row r="866" spans="1:5" x14ac:dyDescent="0.25">
      <c r="A866" s="257"/>
      <c r="B866" s="355">
        <v>25</v>
      </c>
      <c r="C866" s="377">
        <f>'Dia29'!$Y$30</f>
        <v>0</v>
      </c>
      <c r="D866" s="344">
        <f>'Dia29'!$S$30+'Dia29'!$T$30+'Dia29'!$U$30+'Dia29'!$V$30</f>
        <v>0</v>
      </c>
      <c r="E866" s="385"/>
    </row>
    <row r="867" spans="1:5" x14ac:dyDescent="0.25">
      <c r="A867" s="257"/>
      <c r="B867" s="356">
        <v>26</v>
      </c>
      <c r="C867" s="377">
        <f>'Dia29'!$Y$31</f>
        <v>0</v>
      </c>
      <c r="D867" s="344">
        <f>'Dia29'!$S$31+'Dia29'!$T$31+'Dia29'!$U$31+'Dia29'!$V$31</f>
        <v>0</v>
      </c>
      <c r="E867" s="385"/>
    </row>
    <row r="868" spans="1:5" x14ac:dyDescent="0.25">
      <c r="A868" s="257"/>
      <c r="B868" s="355">
        <v>27</v>
      </c>
      <c r="C868" s="377">
        <f>'Dia29'!$Y$32</f>
        <v>0</v>
      </c>
      <c r="D868" s="344">
        <f>'Dia29'!$S$32+'Dia29'!$T$32+'Dia29'!$U$32+'Dia29'!$V$32</f>
        <v>0</v>
      </c>
      <c r="E868" s="385"/>
    </row>
    <row r="869" spans="1:5" x14ac:dyDescent="0.25">
      <c r="A869" s="257"/>
      <c r="B869" s="356">
        <v>28</v>
      </c>
      <c r="C869" s="377">
        <f>'Dia29'!$Y$33</f>
        <v>0</v>
      </c>
      <c r="D869" s="344">
        <f>'Dia29'!$S$33+'Dia29'!$T$33+'Dia29'!$U$33+'Dia29'!$V$33</f>
        <v>0</v>
      </c>
      <c r="E869" s="385"/>
    </row>
    <row r="870" spans="1:5" x14ac:dyDescent="0.25">
      <c r="A870" s="257"/>
      <c r="B870" s="355">
        <v>29</v>
      </c>
      <c r="C870" s="377">
        <f>'Dia29'!$Y$34</f>
        <v>0</v>
      </c>
      <c r="D870" s="344">
        <f>'Dia29'!$S$34+'Dia29'!$T$34+'Dia29'!$U$34+'Dia29'!$V$34</f>
        <v>0</v>
      </c>
      <c r="E870" s="385"/>
    </row>
    <row r="871" spans="1:5" ht="15.75" thickBot="1" x14ac:dyDescent="0.3">
      <c r="A871" s="360"/>
      <c r="B871" s="362">
        <v>30</v>
      </c>
      <c r="C871" s="378">
        <f>'Dia29'!$Y$35</f>
        <v>0</v>
      </c>
      <c r="D871" s="345">
        <f>'Dia29'!$S$35+'Dia29'!$T$35+'Dia29'!$U$35+'Dia29'!$V$35</f>
        <v>0</v>
      </c>
      <c r="E871" s="385"/>
    </row>
    <row r="872" spans="1:5" x14ac:dyDescent="0.25">
      <c r="A872" s="339" t="str">
        <f>'Dia30'!$B$1</f>
        <v>Gener</v>
      </c>
      <c r="B872" s="357">
        <v>1</v>
      </c>
      <c r="C872" s="346">
        <f>'Dia30'!$Y$6</f>
        <v>0</v>
      </c>
      <c r="D872" s="341">
        <f>'Dia30'!$S$6+'Dia30'!$T$6+'Dia30'!$U$6+'Dia30'!$V$6</f>
        <v>0</v>
      </c>
      <c r="E872" s="385"/>
    </row>
    <row r="873" spans="1:5" x14ac:dyDescent="0.25">
      <c r="A873" s="342">
        <f>'Dia30'!$B$2</f>
        <v>30</v>
      </c>
      <c r="B873" s="356">
        <v>2</v>
      </c>
      <c r="C873" s="347">
        <f>'Dia30'!$Y$7</f>
        <v>0</v>
      </c>
      <c r="D873" s="344">
        <f>'Dia30'!$S$7+'Dia30'!$T$7+'Dia30'!$U$7+'Dia30'!$V$7</f>
        <v>0</v>
      </c>
      <c r="E873" s="385"/>
    </row>
    <row r="874" spans="1:5" x14ac:dyDescent="0.25">
      <c r="A874" s="257"/>
      <c r="B874" s="355">
        <v>3</v>
      </c>
      <c r="C874" s="347">
        <f>'Dia30'!$Y$8</f>
        <v>0</v>
      </c>
      <c r="D874" s="344">
        <f>'Dia30'!$S$8+'Dia30'!$T$8+'Dia30'!$U$8+'Dia30'!$V$8</f>
        <v>0</v>
      </c>
      <c r="E874" s="385"/>
    </row>
    <row r="875" spans="1:5" x14ac:dyDescent="0.25">
      <c r="A875" s="257"/>
      <c r="B875" s="356">
        <v>4</v>
      </c>
      <c r="C875" s="347">
        <f>'Dia30'!$Y$9</f>
        <v>0</v>
      </c>
      <c r="D875" s="344">
        <f>'Dia30'!$S$9+'Dia30'!$T$9+'Dia30'!$U$9+'Dia30'!$V$9</f>
        <v>0</v>
      </c>
      <c r="E875" s="385"/>
    </row>
    <row r="876" spans="1:5" x14ac:dyDescent="0.25">
      <c r="A876" s="257"/>
      <c r="B876" s="355">
        <v>5</v>
      </c>
      <c r="C876" s="347">
        <f>'Dia30'!$Y$10</f>
        <v>0</v>
      </c>
      <c r="D876" s="344">
        <f>'Dia30'!$S$10+'Dia30'!$T$10+'Dia30'!$U$10+'Dia30'!$V$10</f>
        <v>0</v>
      </c>
      <c r="E876" s="385"/>
    </row>
    <row r="877" spans="1:5" x14ac:dyDescent="0.25">
      <c r="A877" s="257"/>
      <c r="B877" s="356">
        <v>6</v>
      </c>
      <c r="C877" s="347">
        <f>'Dia30'!$Y$11</f>
        <v>0</v>
      </c>
      <c r="D877" s="344">
        <f>'Dia30'!$S$11+'Dia30'!$T$11+'Dia30'!$U$11+'Dia30'!$V$11</f>
        <v>0</v>
      </c>
      <c r="E877" s="385"/>
    </row>
    <row r="878" spans="1:5" x14ac:dyDescent="0.25">
      <c r="A878" s="257"/>
      <c r="B878" s="355">
        <v>7</v>
      </c>
      <c r="C878" s="347">
        <f>'Dia30'!$Y$12</f>
        <v>0</v>
      </c>
      <c r="D878" s="344">
        <f>'Dia30'!$S$12+'Dia30'!$T$12+'Dia30'!$U$12+'Dia30'!$V$12</f>
        <v>0</v>
      </c>
      <c r="E878" s="385"/>
    </row>
    <row r="879" spans="1:5" x14ac:dyDescent="0.25">
      <c r="A879" s="257"/>
      <c r="B879" s="356">
        <v>8</v>
      </c>
      <c r="C879" s="347">
        <f>'Dia30'!$Y$13</f>
        <v>0</v>
      </c>
      <c r="D879" s="344">
        <f>'Dia30'!$S$13+'Dia30'!$T$13+'Dia30'!$U$13+'Dia30'!$V$13</f>
        <v>0</v>
      </c>
      <c r="E879" s="385"/>
    </row>
    <row r="880" spans="1:5" x14ac:dyDescent="0.25">
      <c r="A880" s="257"/>
      <c r="B880" s="355">
        <v>9</v>
      </c>
      <c r="C880" s="347">
        <f>'Dia30'!$Y$14</f>
        <v>0</v>
      </c>
      <c r="D880" s="344">
        <f>'Dia30'!$S$14+'Dia30'!$T$14+'Dia30'!$U$14+'Dia30'!$V$14</f>
        <v>0</v>
      </c>
      <c r="E880" s="385"/>
    </row>
    <row r="881" spans="1:5" x14ac:dyDescent="0.25">
      <c r="A881" s="257"/>
      <c r="B881" s="356">
        <v>10</v>
      </c>
      <c r="C881" s="347">
        <f>'Dia30'!$Y$15</f>
        <v>0</v>
      </c>
      <c r="D881" s="344">
        <f>'Dia30'!$S$15+'Dia30'!$T$15+'Dia30'!$U$15+'Dia30'!$V$15</f>
        <v>0</v>
      </c>
      <c r="E881" s="385"/>
    </row>
    <row r="882" spans="1:5" x14ac:dyDescent="0.25">
      <c r="A882" s="257"/>
      <c r="B882" s="355">
        <v>11</v>
      </c>
      <c r="C882" s="347">
        <f>'Dia30'!$Y$16</f>
        <v>0</v>
      </c>
      <c r="D882" s="344">
        <f>'Dia30'!$S$16+'Dia30'!$T$16+'Dia30'!$U$16+'Dia30'!$V$16</f>
        <v>0</v>
      </c>
      <c r="E882" s="385"/>
    </row>
    <row r="883" spans="1:5" x14ac:dyDescent="0.25">
      <c r="A883" s="257"/>
      <c r="B883" s="356">
        <v>12</v>
      </c>
      <c r="C883" s="347">
        <f>'Dia30'!$Y$17</f>
        <v>0</v>
      </c>
      <c r="D883" s="344">
        <f>'Dia30'!$S$17+'Dia30'!$T$17+'Dia30'!$U$17+'Dia30'!$V$17</f>
        <v>0</v>
      </c>
      <c r="E883" s="385"/>
    </row>
    <row r="884" spans="1:5" x14ac:dyDescent="0.25">
      <c r="A884" s="257"/>
      <c r="B884" s="355">
        <v>13</v>
      </c>
      <c r="C884" s="347">
        <f>'Dia30'!$Y$18</f>
        <v>0</v>
      </c>
      <c r="D884" s="344">
        <f>'Dia30'!$S$18+'Dia30'!$T$18+'Dia30'!$U$18+'Dia30'!$V$18</f>
        <v>0</v>
      </c>
      <c r="E884" s="385"/>
    </row>
    <row r="885" spans="1:5" x14ac:dyDescent="0.25">
      <c r="A885" s="257"/>
      <c r="B885" s="356">
        <v>14</v>
      </c>
      <c r="C885" s="347">
        <f>'Dia30'!$Y$19</f>
        <v>0</v>
      </c>
      <c r="D885" s="344">
        <f>'Dia30'!$S$19+'Dia30'!$T$19+'Dia30'!$U$19+'Dia30'!$V$19</f>
        <v>0</v>
      </c>
      <c r="E885" s="385"/>
    </row>
    <row r="886" spans="1:5" x14ac:dyDescent="0.25">
      <c r="A886" s="257"/>
      <c r="B886" s="355">
        <v>15</v>
      </c>
      <c r="C886" s="347">
        <f>'Dia30'!$Y$20</f>
        <v>0</v>
      </c>
      <c r="D886" s="344">
        <f>'Dia30'!$S$20+'Dia30'!$T$20+'Dia30'!$U$20+'Dia30'!$V$20</f>
        <v>0</v>
      </c>
      <c r="E886" s="385"/>
    </row>
    <row r="887" spans="1:5" x14ac:dyDescent="0.25">
      <c r="A887" s="257"/>
      <c r="B887" s="356">
        <v>16</v>
      </c>
      <c r="C887" s="347">
        <f>'Dia30'!$Y$21</f>
        <v>0</v>
      </c>
      <c r="D887" s="344">
        <f>'Dia30'!$S$21+'Dia30'!$T$21+'Dia30'!$U$21+'Dia30'!$V$21</f>
        <v>0</v>
      </c>
      <c r="E887" s="385"/>
    </row>
    <row r="888" spans="1:5" x14ac:dyDescent="0.25">
      <c r="A888" s="257"/>
      <c r="B888" s="355">
        <v>17</v>
      </c>
      <c r="C888" s="347">
        <f>'Dia30'!$Y$22</f>
        <v>0</v>
      </c>
      <c r="D888" s="344">
        <f>'Dia30'!$S$22+'Dia30'!$T$22+'Dia30'!$U$22+'Dia30'!$V$22</f>
        <v>0</v>
      </c>
      <c r="E888" s="385"/>
    </row>
    <row r="889" spans="1:5" x14ac:dyDescent="0.25">
      <c r="A889" s="257"/>
      <c r="B889" s="356">
        <v>18</v>
      </c>
      <c r="C889" s="347">
        <f>'Dia30'!$Y$23</f>
        <v>0</v>
      </c>
      <c r="D889" s="344">
        <f>'Dia30'!$S$23+'Dia30'!$T$23+'Dia30'!$U$23+'Dia30'!$V$23</f>
        <v>0</v>
      </c>
      <c r="E889" s="385"/>
    </row>
    <row r="890" spans="1:5" x14ac:dyDescent="0.25">
      <c r="A890" s="257"/>
      <c r="B890" s="355">
        <v>19</v>
      </c>
      <c r="C890" s="347">
        <f>'Dia30'!$Y$24</f>
        <v>0</v>
      </c>
      <c r="D890" s="344">
        <f>'Dia30'!$S$24+'Dia30'!$T$24+'Dia30'!$U$24+'Dia30'!$V$24</f>
        <v>0</v>
      </c>
      <c r="E890" s="385"/>
    </row>
    <row r="891" spans="1:5" x14ac:dyDescent="0.25">
      <c r="A891" s="257"/>
      <c r="B891" s="356">
        <v>20</v>
      </c>
      <c r="C891" s="347">
        <f>'Dia30'!$Y$25</f>
        <v>0</v>
      </c>
      <c r="D891" s="344">
        <f>'Dia30'!$S$25+'Dia30'!$T$25+'Dia30'!$U$25+'Dia30'!$V$25</f>
        <v>0</v>
      </c>
      <c r="E891" s="385"/>
    </row>
    <row r="892" spans="1:5" x14ac:dyDescent="0.25">
      <c r="A892" s="257"/>
      <c r="B892" s="355">
        <v>21</v>
      </c>
      <c r="C892" s="347">
        <f>'Dia30'!$Y$26</f>
        <v>0</v>
      </c>
      <c r="D892" s="344">
        <f>'Dia30'!$S$26+'Dia30'!$T$26+'Dia30'!$U$26+'Dia30'!$V$26</f>
        <v>0</v>
      </c>
      <c r="E892" s="385"/>
    </row>
    <row r="893" spans="1:5" x14ac:dyDescent="0.25">
      <c r="A893" s="257"/>
      <c r="B893" s="356">
        <v>22</v>
      </c>
      <c r="C893" s="347">
        <f>'Dia30'!$Y$27</f>
        <v>0</v>
      </c>
      <c r="D893" s="344">
        <f>'Dia30'!$S$27+'Dia30'!$T$27+'Dia30'!$U$27+'Dia30'!$V$27</f>
        <v>0</v>
      </c>
      <c r="E893" s="385"/>
    </row>
    <row r="894" spans="1:5" x14ac:dyDescent="0.25">
      <c r="A894" s="257"/>
      <c r="B894" s="355">
        <v>23</v>
      </c>
      <c r="C894" s="377">
        <f>'Dia30'!$Y$28</f>
        <v>0</v>
      </c>
      <c r="D894" s="344">
        <f>'Dia30'!$S$28+'Dia30'!$T$28+'Dia30'!$U$28+'Dia30'!$V$28</f>
        <v>0</v>
      </c>
      <c r="E894" s="385"/>
    </row>
    <row r="895" spans="1:5" x14ac:dyDescent="0.25">
      <c r="A895" s="257"/>
      <c r="B895" s="356">
        <v>24</v>
      </c>
      <c r="C895" s="377">
        <f>'Dia30'!$Y$29</f>
        <v>0</v>
      </c>
      <c r="D895" s="344">
        <f>'Dia30'!$S$29+'Dia30'!$T$29+'Dia30'!$U$29+'Dia30'!$V$29</f>
        <v>0</v>
      </c>
      <c r="E895" s="385"/>
    </row>
    <row r="896" spans="1:5" x14ac:dyDescent="0.25">
      <c r="A896" s="257"/>
      <c r="B896" s="355">
        <v>25</v>
      </c>
      <c r="C896" s="377">
        <f>'Dia30'!$Y$30</f>
        <v>0</v>
      </c>
      <c r="D896" s="344">
        <f>'Dia30'!$S$30+'Dia30'!$T$30+'Dia30'!$U$30+'Dia30'!$V$30</f>
        <v>0</v>
      </c>
      <c r="E896" s="385"/>
    </row>
    <row r="897" spans="1:5" x14ac:dyDescent="0.25">
      <c r="A897" s="257"/>
      <c r="B897" s="356">
        <v>26</v>
      </c>
      <c r="C897" s="377">
        <f>'Dia30'!$Y$31</f>
        <v>0</v>
      </c>
      <c r="D897" s="344">
        <f>'Dia30'!$S$31+'Dia30'!$T$31+'Dia30'!$U$31+'Dia30'!$V$31</f>
        <v>0</v>
      </c>
      <c r="E897" s="385"/>
    </row>
    <row r="898" spans="1:5" x14ac:dyDescent="0.25">
      <c r="A898" s="257"/>
      <c r="B898" s="355">
        <v>27</v>
      </c>
      <c r="C898" s="377">
        <f>'Dia30'!$Y$32</f>
        <v>0</v>
      </c>
      <c r="D898" s="344">
        <f>'Dia30'!$S$32+'Dia30'!$T$32+'Dia30'!$U$32+'Dia30'!$V$32</f>
        <v>0</v>
      </c>
      <c r="E898" s="385"/>
    </row>
    <row r="899" spans="1:5" x14ac:dyDescent="0.25">
      <c r="A899" s="257"/>
      <c r="B899" s="356">
        <v>28</v>
      </c>
      <c r="C899" s="377">
        <f>'Dia30'!$Y$33</f>
        <v>0</v>
      </c>
      <c r="D899" s="344">
        <f>'Dia30'!$S$33+'Dia30'!$T$33+'Dia30'!$U$33+'Dia30'!$V$33</f>
        <v>0</v>
      </c>
      <c r="E899" s="385"/>
    </row>
    <row r="900" spans="1:5" x14ac:dyDescent="0.25">
      <c r="A900" s="257"/>
      <c r="B900" s="355">
        <v>29</v>
      </c>
      <c r="C900" s="377">
        <f>'Dia30'!$Y$34</f>
        <v>0</v>
      </c>
      <c r="D900" s="344">
        <f>'Dia30'!$S$34+'Dia30'!$T$34+'Dia30'!$U$34+'Dia30'!$V$34</f>
        <v>0</v>
      </c>
      <c r="E900" s="385"/>
    </row>
    <row r="901" spans="1:5" ht="15.75" thickBot="1" x14ac:dyDescent="0.3">
      <c r="A901" s="360"/>
      <c r="B901" s="362">
        <v>30</v>
      </c>
      <c r="C901" s="378">
        <f>'Dia30'!$Y$35</f>
        <v>0</v>
      </c>
      <c r="D901" s="345">
        <f>'Dia30'!$S$35+'Dia30'!$T$35+'Dia30'!$U$35+'Dia30'!$V$35</f>
        <v>0</v>
      </c>
      <c r="E901" s="385"/>
    </row>
    <row r="902" spans="1:5" x14ac:dyDescent="0.25">
      <c r="A902" s="339" t="str">
        <f>'Dia31'!$B$1</f>
        <v>Gener</v>
      </c>
      <c r="B902" s="357">
        <v>1</v>
      </c>
      <c r="C902" s="340">
        <f>'Dia31'!$Y$6</f>
        <v>0</v>
      </c>
      <c r="D902" s="341">
        <f>'Dia31'!$S$6+'Dia31'!$T$6+'Dia31'!$U$6+'Dia31'!$V$6</f>
        <v>0</v>
      </c>
      <c r="E902" s="385"/>
    </row>
    <row r="903" spans="1:5" x14ac:dyDescent="0.25">
      <c r="A903" s="342">
        <f>'Dia31'!$B$2</f>
        <v>31</v>
      </c>
      <c r="B903" s="356">
        <v>2</v>
      </c>
      <c r="C903" s="343">
        <f>'Dia31'!$Y$7</f>
        <v>0</v>
      </c>
      <c r="D903" s="344">
        <f>'Dia31'!$S$7+'Dia31'!$T$7+'Dia31'!$U$7+'Dia31'!$V$7</f>
        <v>0</v>
      </c>
      <c r="E903" s="385"/>
    </row>
    <row r="904" spans="1:5" x14ac:dyDescent="0.25">
      <c r="A904" s="257"/>
      <c r="B904" s="355">
        <v>3</v>
      </c>
      <c r="C904" s="343">
        <f>'Dia31'!$Y$8</f>
        <v>0</v>
      </c>
      <c r="D904" s="344">
        <f>'Dia31'!$S$8+'Dia31'!$T$8+'Dia31'!$U$8+'Dia31'!$V$8</f>
        <v>0</v>
      </c>
      <c r="E904" s="385"/>
    </row>
    <row r="905" spans="1:5" x14ac:dyDescent="0.25">
      <c r="A905" s="257"/>
      <c r="B905" s="356">
        <v>4</v>
      </c>
      <c r="C905" s="343">
        <f>'Dia31'!$Y$9</f>
        <v>0</v>
      </c>
      <c r="D905" s="344">
        <f>'Dia31'!$S$9+'Dia31'!$T$9+'Dia31'!$U$9+'Dia31'!$V$9</f>
        <v>0</v>
      </c>
      <c r="E905" s="385"/>
    </row>
    <row r="906" spans="1:5" x14ac:dyDescent="0.25">
      <c r="A906" s="257"/>
      <c r="B906" s="355">
        <v>5</v>
      </c>
      <c r="C906" s="343">
        <f>'Dia31'!$Y$10</f>
        <v>0</v>
      </c>
      <c r="D906" s="344">
        <f>'Dia31'!$S$10+'Dia31'!$T$10+'Dia31'!$U$10+'Dia31'!$V$10</f>
        <v>0</v>
      </c>
      <c r="E906" s="385"/>
    </row>
    <row r="907" spans="1:5" x14ac:dyDescent="0.25">
      <c r="A907" s="257"/>
      <c r="B907" s="356">
        <v>6</v>
      </c>
      <c r="C907" s="343">
        <f>'Dia31'!$Y$11</f>
        <v>0</v>
      </c>
      <c r="D907" s="344">
        <f>'Dia31'!$S$11+'Dia31'!$T$11+'Dia31'!$U$11+'Dia31'!$V$11</f>
        <v>0</v>
      </c>
      <c r="E907" s="385"/>
    </row>
    <row r="908" spans="1:5" x14ac:dyDescent="0.25">
      <c r="A908" s="257"/>
      <c r="B908" s="355">
        <v>7</v>
      </c>
      <c r="C908" s="343">
        <f>'Dia31'!$Y$12</f>
        <v>0</v>
      </c>
      <c r="D908" s="344">
        <f>'Dia31'!$S$12+'Dia31'!$T$12+'Dia31'!$U$12+'Dia31'!$V$12</f>
        <v>0</v>
      </c>
      <c r="E908" s="385"/>
    </row>
    <row r="909" spans="1:5" x14ac:dyDescent="0.25">
      <c r="A909" s="257"/>
      <c r="B909" s="356">
        <v>8</v>
      </c>
      <c r="C909" s="343">
        <f>'Dia31'!$Y$13</f>
        <v>0</v>
      </c>
      <c r="D909" s="344">
        <f>'Dia31'!$S$13+'Dia31'!$T$13+'Dia31'!$U$13+'Dia31'!$V$13</f>
        <v>0</v>
      </c>
      <c r="E909" s="385"/>
    </row>
    <row r="910" spans="1:5" x14ac:dyDescent="0.25">
      <c r="A910" s="257"/>
      <c r="B910" s="355">
        <v>9</v>
      </c>
      <c r="C910" s="343">
        <f>'Dia31'!$Y$14</f>
        <v>0</v>
      </c>
      <c r="D910" s="344">
        <f>'Dia31'!$S$14+'Dia31'!$T$14+'Dia31'!$U$14+'Dia31'!$V$14</f>
        <v>0</v>
      </c>
      <c r="E910" s="385"/>
    </row>
    <row r="911" spans="1:5" x14ac:dyDescent="0.25">
      <c r="A911" s="257"/>
      <c r="B911" s="356">
        <v>10</v>
      </c>
      <c r="C911" s="343">
        <f>'Dia31'!$Y$15</f>
        <v>0</v>
      </c>
      <c r="D911" s="344">
        <f>'Dia31'!$S$15+'Dia31'!$T$15+'Dia31'!$U$15+'Dia31'!$V$15</f>
        <v>0</v>
      </c>
      <c r="E911" s="385"/>
    </row>
    <row r="912" spans="1:5" x14ac:dyDescent="0.25">
      <c r="A912" s="257"/>
      <c r="B912" s="355">
        <v>11</v>
      </c>
      <c r="C912" s="343">
        <f>'Dia31'!$Y$16</f>
        <v>0</v>
      </c>
      <c r="D912" s="344">
        <f>'Dia31'!$S$16+'Dia31'!$T$16+'Dia31'!$U$16+'Dia31'!$V$16</f>
        <v>0</v>
      </c>
      <c r="E912" s="385"/>
    </row>
    <row r="913" spans="1:5" x14ac:dyDescent="0.25">
      <c r="A913" s="257"/>
      <c r="B913" s="356">
        <v>12</v>
      </c>
      <c r="C913" s="343">
        <f>'Dia31'!$Y$17</f>
        <v>0</v>
      </c>
      <c r="D913" s="344">
        <f>'Dia31'!$S$17+'Dia31'!$T$17+'Dia31'!$U$17+'Dia31'!$V$17</f>
        <v>0</v>
      </c>
      <c r="E913" s="385"/>
    </row>
    <row r="914" spans="1:5" x14ac:dyDescent="0.25">
      <c r="A914" s="257"/>
      <c r="B914" s="355">
        <v>13</v>
      </c>
      <c r="C914" s="343">
        <f>'Dia31'!$Y$18</f>
        <v>0</v>
      </c>
      <c r="D914" s="344">
        <f>'Dia31'!$S$18+'Dia31'!$T$18+'Dia31'!$U$18+'Dia31'!$V$18</f>
        <v>0</v>
      </c>
      <c r="E914" s="385"/>
    </row>
    <row r="915" spans="1:5" x14ac:dyDescent="0.25">
      <c r="A915" s="257"/>
      <c r="B915" s="356">
        <v>14</v>
      </c>
      <c r="C915" s="343">
        <f>'Dia31'!$Y$19</f>
        <v>0</v>
      </c>
      <c r="D915" s="344">
        <f>'Dia31'!$S$19+'Dia31'!$T$19+'Dia31'!$U$19+'Dia31'!$V$19</f>
        <v>0</v>
      </c>
      <c r="E915" s="385"/>
    </row>
    <row r="916" spans="1:5" x14ac:dyDescent="0.25">
      <c r="A916" s="257"/>
      <c r="B916" s="355">
        <v>15</v>
      </c>
      <c r="C916" s="343">
        <f>'Dia31'!$Y$20</f>
        <v>0</v>
      </c>
      <c r="D916" s="344">
        <f>'Dia31'!$S$20+'Dia31'!$T$20+'Dia31'!$U$20+'Dia31'!$V$20</f>
        <v>0</v>
      </c>
      <c r="E916" s="385"/>
    </row>
    <row r="917" spans="1:5" x14ac:dyDescent="0.25">
      <c r="A917" s="257"/>
      <c r="B917" s="356">
        <v>16</v>
      </c>
      <c r="C917" s="343">
        <f>'Dia31'!$Y$21</f>
        <v>0</v>
      </c>
      <c r="D917" s="344">
        <f>'Dia31'!$S$21+'Dia31'!$T$21+'Dia31'!$U$21+'Dia31'!$V$21</f>
        <v>0</v>
      </c>
      <c r="E917" s="385"/>
    </row>
    <row r="918" spans="1:5" x14ac:dyDescent="0.25">
      <c r="A918" s="257"/>
      <c r="B918" s="355">
        <v>17</v>
      </c>
      <c r="C918" s="343">
        <f>'Dia31'!$Y$22</f>
        <v>0</v>
      </c>
      <c r="D918" s="344">
        <f>'Dia31'!$S$22+'Dia31'!$T$22+'Dia31'!$U$22+'Dia31'!$V$22</f>
        <v>0</v>
      </c>
      <c r="E918" s="385"/>
    </row>
    <row r="919" spans="1:5" x14ac:dyDescent="0.25">
      <c r="A919" s="257"/>
      <c r="B919" s="356">
        <v>18</v>
      </c>
      <c r="C919" s="343">
        <f>'Dia31'!$Y$23</f>
        <v>0</v>
      </c>
      <c r="D919" s="344">
        <f>'Dia31'!$S$23+'Dia31'!$T$23+'Dia31'!$U$23+'Dia31'!$V$23</f>
        <v>0</v>
      </c>
      <c r="E919" s="385"/>
    </row>
    <row r="920" spans="1:5" x14ac:dyDescent="0.25">
      <c r="A920" s="257"/>
      <c r="B920" s="355">
        <v>19</v>
      </c>
      <c r="C920" s="343">
        <f>'Dia31'!$Y$24</f>
        <v>0</v>
      </c>
      <c r="D920" s="344">
        <f>'Dia31'!$S$24+'Dia31'!$T$24+'Dia31'!$U$24+'Dia31'!$V$24</f>
        <v>0</v>
      </c>
      <c r="E920" s="385"/>
    </row>
    <row r="921" spans="1:5" x14ac:dyDescent="0.25">
      <c r="A921" s="257"/>
      <c r="B921" s="356">
        <v>20</v>
      </c>
      <c r="C921" s="343">
        <f>'Dia31'!$Y$25</f>
        <v>0</v>
      </c>
      <c r="D921" s="344">
        <f>'Dia31'!$S$25+'Dia31'!$T$25+'Dia31'!$U$25+'Dia31'!$V$25</f>
        <v>0</v>
      </c>
      <c r="E921" s="385"/>
    </row>
    <row r="922" spans="1:5" x14ac:dyDescent="0.25">
      <c r="A922" s="257"/>
      <c r="B922" s="355">
        <v>21</v>
      </c>
      <c r="C922" s="343">
        <f>'Dia31'!$Y$26</f>
        <v>0</v>
      </c>
      <c r="D922" s="344">
        <f>'Dia31'!$S$26+'Dia31'!$T$26+'Dia31'!$U$26+'Dia31'!$V$26</f>
        <v>0</v>
      </c>
      <c r="E922" s="385"/>
    </row>
    <row r="923" spans="1:5" x14ac:dyDescent="0.25">
      <c r="A923" s="257"/>
      <c r="B923" s="356">
        <v>22</v>
      </c>
      <c r="C923" s="343">
        <f>'Dia31'!$Y$27</f>
        <v>0</v>
      </c>
      <c r="D923" s="344">
        <f>'Dia31'!$S$27+'Dia31'!$T$27+'Dia31'!$U$27+'Dia31'!$V$27</f>
        <v>0</v>
      </c>
      <c r="E923" s="385"/>
    </row>
    <row r="924" spans="1:5" x14ac:dyDescent="0.25">
      <c r="A924" s="257"/>
      <c r="B924" s="355">
        <v>23</v>
      </c>
      <c r="C924" s="443">
        <f>'Dia31'!$Y$28</f>
        <v>0</v>
      </c>
      <c r="D924" s="344">
        <f>'Dia31'!$S$28+'Dia31'!$T$28+'Dia31'!$U$28+'Dia31'!$V$28</f>
        <v>0</v>
      </c>
      <c r="E924" s="385"/>
    </row>
    <row r="925" spans="1:5" x14ac:dyDescent="0.25">
      <c r="A925" s="257"/>
      <c r="B925" s="356">
        <v>24</v>
      </c>
      <c r="C925" s="443">
        <f>'Dia31'!$Y$29</f>
        <v>0</v>
      </c>
      <c r="D925" s="344">
        <f>'Dia31'!$S$29+'Dia31'!$T$29+'Dia31'!$U$29+'Dia31'!$V$29</f>
        <v>0</v>
      </c>
      <c r="E925" s="385"/>
    </row>
    <row r="926" spans="1:5" x14ac:dyDescent="0.25">
      <c r="A926" s="257"/>
      <c r="B926" s="355">
        <v>25</v>
      </c>
      <c r="C926" s="443">
        <f>'Dia31'!$Y$30</f>
        <v>0</v>
      </c>
      <c r="D926" s="344">
        <f>'Dia31'!$S$30+'Dia31'!$T$30+'Dia31'!$U$30+'Dia31'!$V$30</f>
        <v>0</v>
      </c>
      <c r="E926" s="385"/>
    </row>
    <row r="927" spans="1:5" x14ac:dyDescent="0.25">
      <c r="A927" s="257"/>
      <c r="B927" s="356">
        <v>26</v>
      </c>
      <c r="C927" s="443">
        <f>'Dia31'!$Y$31</f>
        <v>0</v>
      </c>
      <c r="D927" s="344">
        <f>'Dia31'!$S$31+'Dia31'!$T$31+'Dia31'!$U$31+'Dia31'!$V$31</f>
        <v>0</v>
      </c>
      <c r="E927" s="385"/>
    </row>
    <row r="928" spans="1:5" x14ac:dyDescent="0.25">
      <c r="A928" s="257"/>
      <c r="B928" s="355">
        <v>27</v>
      </c>
      <c r="C928" s="443">
        <f>'Dia31'!$Y$32</f>
        <v>0</v>
      </c>
      <c r="D928" s="344">
        <f>'Dia31'!$S$32+'Dia31'!$T$32+'Dia31'!$U$32+'Dia31'!$V$32</f>
        <v>0</v>
      </c>
      <c r="E928" s="385"/>
    </row>
    <row r="929" spans="1:5" x14ac:dyDescent="0.25">
      <c r="A929" s="257"/>
      <c r="B929" s="356">
        <v>28</v>
      </c>
      <c r="C929" s="443">
        <f>'Dia31'!$Y$33</f>
        <v>0</v>
      </c>
      <c r="D929" s="344">
        <f>'Dia31'!$S$33+'Dia31'!$T$33+'Dia31'!$U$33+'Dia31'!$V$33</f>
        <v>0</v>
      </c>
      <c r="E929" s="385"/>
    </row>
    <row r="930" spans="1:5" x14ac:dyDescent="0.25">
      <c r="A930" s="257"/>
      <c r="B930" s="355">
        <v>29</v>
      </c>
      <c r="C930" s="443">
        <f>'Dia31'!$Y$34</f>
        <v>0</v>
      </c>
      <c r="D930" s="344">
        <f>'Dia31'!$S$34+'Dia31'!$T$34+'Dia31'!$U$34+'Dia31'!$V$34</f>
        <v>0</v>
      </c>
      <c r="E930" s="385"/>
    </row>
    <row r="931" spans="1:5" ht="15.75" thickBot="1" x14ac:dyDescent="0.3">
      <c r="A931" s="360"/>
      <c r="B931" s="362">
        <v>30</v>
      </c>
      <c r="C931" s="444">
        <f>'Dia31'!$Y$35</f>
        <v>0</v>
      </c>
      <c r="D931" s="345">
        <f>'Dia31'!$S$35+'Dia31'!$T$35+'Dia31'!$U$35+'Dia31'!$V$35</f>
        <v>0</v>
      </c>
      <c r="E931" s="385"/>
    </row>
  </sheetData>
  <sheetProtection algorithmName="SHA-512" hashValue="rCWO0Fa+EpkJDaIWHqs/EZE+qY8ct/b9rt83PHZLL1+rQtdihnbTCmWVdNPm7YB92PJ0SBoQAjWPju1sUzItFg==" saltValue="4M3I30OUUWbZW8qeZCkD6A==" spinCount="100000" sheet="1" objects="1" scenarios="1"/>
  <mergeCells count="1">
    <mergeCell ref="F2:G2"/>
  </mergeCells>
  <pageMargins left="0.7" right="0.7" top="0.75" bottom="0.75" header="0.3" footer="0.3"/>
  <pageSetup paperSize="9" scale="59" fitToHeight="0" orientation="landscape" horizontalDpi="300" verticalDpi="30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580D7-34B0-4515-939B-3DBC62F09790}">
  <sheetPr codeName="Hoja35">
    <pageSetUpPr fitToPage="1"/>
  </sheetPr>
  <dimension ref="A1:S33"/>
  <sheetViews>
    <sheetView showGridLines="0" zoomScale="80" zoomScaleNormal="80" workbookViewId="0">
      <pane xSplit="1" ySplit="1" topLeftCell="B2" activePane="bottomRight" state="frozen"/>
      <selection pane="topRight" activeCell="B1" sqref="B1"/>
      <selection pane="bottomLeft" activeCell="A2" sqref="A2"/>
      <selection pane="bottomRight" activeCell="C2" sqref="C2"/>
    </sheetView>
  </sheetViews>
  <sheetFormatPr baseColWidth="10" defaultRowHeight="15" x14ac:dyDescent="0.25"/>
  <cols>
    <col min="1" max="1" width="5.140625" style="293" customWidth="1"/>
    <col min="2" max="2" width="25.7109375" customWidth="1"/>
    <col min="3" max="3" width="20.42578125" customWidth="1"/>
    <col min="4" max="4" width="10.85546875" customWidth="1"/>
    <col min="5" max="5" width="1.85546875" style="1" customWidth="1"/>
    <col min="6" max="6" width="8.28515625" customWidth="1"/>
    <col min="7" max="7" width="9.42578125" style="1" customWidth="1"/>
    <col min="8" max="8" width="16.140625" style="1" customWidth="1"/>
    <col min="9" max="9" width="23.85546875" style="1" customWidth="1"/>
    <col min="10" max="10" width="2.5703125" style="1" customWidth="1"/>
    <col min="11" max="11" width="7.42578125" style="1" customWidth="1"/>
    <col min="12" max="12" width="8.7109375" style="1" customWidth="1"/>
  </cols>
  <sheetData>
    <row r="1" spans="1:19" s="146" customFormat="1" ht="132" customHeight="1" thickBot="1" x14ac:dyDescent="0.3">
      <c r="A1" s="298" t="s">
        <v>196</v>
      </c>
      <c r="B1" s="299" t="s">
        <v>195</v>
      </c>
      <c r="C1" s="300" t="s">
        <v>227</v>
      </c>
      <c r="D1" s="301" t="s">
        <v>228</v>
      </c>
      <c r="E1" s="391"/>
      <c r="F1" s="746" t="s">
        <v>208</v>
      </c>
      <c r="G1" s="747"/>
      <c r="H1" s="747"/>
      <c r="I1" s="748"/>
      <c r="J1" s="391"/>
      <c r="K1" s="746" t="s">
        <v>209</v>
      </c>
      <c r="L1" s="747"/>
      <c r="M1" s="747"/>
      <c r="N1" s="747"/>
      <c r="O1" s="747"/>
      <c r="P1" s="747"/>
      <c r="Q1" s="747"/>
      <c r="R1" s="747"/>
      <c r="S1" s="748"/>
    </row>
    <row r="2" spans="1:19" x14ac:dyDescent="0.25">
      <c r="A2" s="302">
        <v>1</v>
      </c>
      <c r="B2" s="296">
        <f>'Dia1'!$AC$14+'Dia1'!$AC$16</f>
        <v>0</v>
      </c>
      <c r="C2" s="313"/>
      <c r="D2" s="314"/>
      <c r="E2" s="390"/>
      <c r="F2" s="392"/>
      <c r="G2" s="393"/>
      <c r="H2" s="394" t="s">
        <v>204</v>
      </c>
      <c r="I2" s="395" t="s">
        <v>205</v>
      </c>
      <c r="J2" s="396"/>
      <c r="K2" s="392"/>
      <c r="L2" s="393"/>
      <c r="M2" s="394" t="s">
        <v>197</v>
      </c>
      <c r="N2" s="394" t="s">
        <v>198</v>
      </c>
      <c r="O2" s="399" t="s">
        <v>199</v>
      </c>
      <c r="P2" s="399" t="s">
        <v>200</v>
      </c>
      <c r="Q2" s="399" t="s">
        <v>201</v>
      </c>
      <c r="R2" s="399" t="s">
        <v>202</v>
      </c>
      <c r="S2" s="400" t="s">
        <v>203</v>
      </c>
    </row>
    <row r="3" spans="1:19" x14ac:dyDescent="0.25">
      <c r="A3" s="303">
        <v>2</v>
      </c>
      <c r="B3" s="294">
        <f>'Dia2'!$AC$14+'Dia2'!$AC$16</f>
        <v>0</v>
      </c>
      <c r="C3" s="315"/>
      <c r="D3" s="280"/>
      <c r="E3" s="390"/>
      <c r="F3" s="401" t="str">
        <f>MensualSumatori!A1</f>
        <v>Gener</v>
      </c>
      <c r="G3" s="240" t="s">
        <v>106</v>
      </c>
      <c r="H3" s="294">
        <f>SUMIFS(B2:B32,C2:C32,"Feiner")</f>
        <v>0</v>
      </c>
      <c r="I3" s="309">
        <f>SUMIFS(B2:B32,C2:C32,"Cap de setmana / Festiu")</f>
        <v>0</v>
      </c>
      <c r="J3" s="397"/>
      <c r="K3" s="401" t="str">
        <f>MensualSumatori!A1</f>
        <v>Gener</v>
      </c>
      <c r="L3" s="240" t="s">
        <v>106</v>
      </c>
      <c r="M3" s="294">
        <f>SUMIFS($B$2:$B$32,$D$2:$D$32,"Dilluns")</f>
        <v>0</v>
      </c>
      <c r="N3" s="294">
        <f>SUMIFS($B$2:$B$32,$D$2:$D$32,"Dimarts")</f>
        <v>0</v>
      </c>
      <c r="O3" s="294">
        <f>SUMIFS($B$2:$B$32,$D$2:$D$32,"Dimecres")</f>
        <v>0</v>
      </c>
      <c r="P3" s="294">
        <f>SUMIFS($B$2:$B$32,$D$2:$D$32,"Dijous")</f>
        <v>0</v>
      </c>
      <c r="Q3" s="294">
        <f>SUMIFS($B$2:$B$32,$D$2:$D$32,"Divendres")</f>
        <v>0</v>
      </c>
      <c r="R3" s="294">
        <f>SUMIFS($B$2:$B$32,$D$2:$D$32,"Dissabte")</f>
        <v>0</v>
      </c>
      <c r="S3" s="309">
        <f>SUMIFS($B$2:$B$32,$D$2:$D$32,"Diumenge")</f>
        <v>0</v>
      </c>
    </row>
    <row r="4" spans="1:19" ht="15.75" thickBot="1" x14ac:dyDescent="0.3">
      <c r="A4" s="303">
        <v>3</v>
      </c>
      <c r="B4" s="294">
        <f>'Dia3'!$AC$14+'Dia3'!$AC$16</f>
        <v>0</v>
      </c>
      <c r="C4" s="315"/>
      <c r="D4" s="280"/>
      <c r="E4" s="390"/>
      <c r="F4" s="387"/>
      <c r="G4" s="388" t="s">
        <v>107</v>
      </c>
      <c r="H4" s="311" t="e">
        <f>H3/(H3+I3)</f>
        <v>#DIV/0!</v>
      </c>
      <c r="I4" s="310" t="e">
        <f>I3/(H3+I3)</f>
        <v>#DIV/0!</v>
      </c>
      <c r="J4" s="398"/>
      <c r="K4" s="387"/>
      <c r="L4" s="388" t="s">
        <v>107</v>
      </c>
      <c r="M4" s="311" t="e">
        <f>M3/($M$3+$N$3+$O$3+$P$3+$Q$3+$R$3+$S$3)</f>
        <v>#DIV/0!</v>
      </c>
      <c r="N4" s="311" t="e">
        <f t="shared" ref="N4:S4" si="0">N3/($M$3+$N$3+$O$3+$P$3+$Q$3+$R$3+$S$3)</f>
        <v>#DIV/0!</v>
      </c>
      <c r="O4" s="311" t="e">
        <f t="shared" si="0"/>
        <v>#DIV/0!</v>
      </c>
      <c r="P4" s="311" t="e">
        <f t="shared" si="0"/>
        <v>#DIV/0!</v>
      </c>
      <c r="Q4" s="311" t="e">
        <f t="shared" si="0"/>
        <v>#DIV/0!</v>
      </c>
      <c r="R4" s="311" t="e">
        <f t="shared" si="0"/>
        <v>#DIV/0!</v>
      </c>
      <c r="S4" s="310" t="e">
        <f t="shared" si="0"/>
        <v>#DIV/0!</v>
      </c>
    </row>
    <row r="5" spans="1:19" x14ac:dyDescent="0.25">
      <c r="A5" s="303">
        <v>4</v>
      </c>
      <c r="B5" s="294">
        <f>'Dia4'!$AC$14+'Dia4'!$AC$16</f>
        <v>0</v>
      </c>
      <c r="C5" s="315"/>
      <c r="D5" s="280"/>
      <c r="E5" s="390"/>
    </row>
    <row r="6" spans="1:19" x14ac:dyDescent="0.25">
      <c r="A6" s="303">
        <v>5</v>
      </c>
      <c r="B6" s="294">
        <f>'Dia5'!$AC$14+'Dia5'!$AC$16</f>
        <v>0</v>
      </c>
      <c r="C6" s="315"/>
      <c r="D6" s="280"/>
      <c r="E6" s="390"/>
    </row>
    <row r="7" spans="1:19" x14ac:dyDescent="0.25">
      <c r="A7" s="303">
        <v>6</v>
      </c>
      <c r="B7" s="294">
        <f>'Dia6'!$AC$14+'Dia6'!$AC$16</f>
        <v>0</v>
      </c>
      <c r="C7" s="315"/>
      <c r="D7" s="280"/>
      <c r="E7" s="390"/>
    </row>
    <row r="8" spans="1:19" x14ac:dyDescent="0.25">
      <c r="A8" s="303">
        <v>7</v>
      </c>
      <c r="B8" s="294">
        <f>'Dia7'!$AC$14+'Dia7'!$AC$16</f>
        <v>0</v>
      </c>
      <c r="C8" s="315"/>
      <c r="D8" s="280"/>
      <c r="E8" s="390"/>
    </row>
    <row r="9" spans="1:19" x14ac:dyDescent="0.25">
      <c r="A9" s="303">
        <v>8</v>
      </c>
      <c r="B9" s="294">
        <f>'Dia8'!$AC$14+'Dia8'!$AC$16</f>
        <v>0</v>
      </c>
      <c r="C9" s="315"/>
      <c r="D9" s="280"/>
      <c r="E9" s="390"/>
    </row>
    <row r="10" spans="1:19" x14ac:dyDescent="0.25">
      <c r="A10" s="303">
        <v>9</v>
      </c>
      <c r="B10" s="294">
        <f>'Dia9'!$AC$14+'Dia9'!$AC$16</f>
        <v>0</v>
      </c>
      <c r="C10" s="315"/>
      <c r="D10" s="280"/>
      <c r="E10" s="390"/>
    </row>
    <row r="11" spans="1:19" x14ac:dyDescent="0.25">
      <c r="A11" s="303">
        <v>10</v>
      </c>
      <c r="B11" s="294">
        <f>'Dia10'!$AC$14+'Dia10'!$AC$16</f>
        <v>0</v>
      </c>
      <c r="C11" s="315"/>
      <c r="D11" s="280"/>
      <c r="E11" s="390"/>
    </row>
    <row r="12" spans="1:19" x14ac:dyDescent="0.25">
      <c r="A12" s="303">
        <v>11</v>
      </c>
      <c r="B12" s="294">
        <f>'Dia11'!$AC$14+'Dia11'!$AC$16</f>
        <v>0</v>
      </c>
      <c r="C12" s="315"/>
      <c r="D12" s="280"/>
      <c r="E12" s="390"/>
    </row>
    <row r="13" spans="1:19" x14ac:dyDescent="0.25">
      <c r="A13" s="303">
        <v>12</v>
      </c>
      <c r="B13" s="294">
        <f>'Dia12'!$AC$14+'Dia12'!$AC$16</f>
        <v>0</v>
      </c>
      <c r="C13" s="315"/>
      <c r="D13" s="280"/>
      <c r="E13" s="390"/>
    </row>
    <row r="14" spans="1:19" x14ac:dyDescent="0.25">
      <c r="A14" s="303">
        <v>13</v>
      </c>
      <c r="B14" s="294">
        <f>'Dia13'!$AC$14+'Dia13'!$AC$16</f>
        <v>0</v>
      </c>
      <c r="C14" s="315"/>
      <c r="D14" s="280"/>
      <c r="E14" s="390"/>
    </row>
    <row r="15" spans="1:19" x14ac:dyDescent="0.25">
      <c r="A15" s="303">
        <v>14</v>
      </c>
      <c r="B15" s="294">
        <f>'Dia14'!$AC$14+'Dia14'!$AC$16</f>
        <v>0</v>
      </c>
      <c r="C15" s="315"/>
      <c r="D15" s="280"/>
      <c r="E15" s="390"/>
    </row>
    <row r="16" spans="1:19" x14ac:dyDescent="0.25">
      <c r="A16" s="303">
        <v>15</v>
      </c>
      <c r="B16" s="294">
        <f>'Dia15'!$AC$14+'Dia15'!$AC$16</f>
        <v>0</v>
      </c>
      <c r="C16" s="315"/>
      <c r="D16" s="280"/>
      <c r="E16" s="390"/>
    </row>
    <row r="17" spans="1:5" x14ac:dyDescent="0.25">
      <c r="A17" s="303">
        <v>16</v>
      </c>
      <c r="B17" s="294">
        <f>'Dia16'!$AC$14+'Dia16'!$AC$16</f>
        <v>0</v>
      </c>
      <c r="C17" s="315"/>
      <c r="D17" s="280"/>
      <c r="E17" s="390"/>
    </row>
    <row r="18" spans="1:5" x14ac:dyDescent="0.25">
      <c r="A18" s="303">
        <v>17</v>
      </c>
      <c r="B18" s="294">
        <f>'Dia17'!$AC$14+'Dia17'!$AC$16</f>
        <v>0</v>
      </c>
      <c r="C18" s="315"/>
      <c r="D18" s="280"/>
      <c r="E18" s="390"/>
    </row>
    <row r="19" spans="1:5" x14ac:dyDescent="0.25">
      <c r="A19" s="303">
        <v>18</v>
      </c>
      <c r="B19" s="294">
        <f>'Dia18'!$AC$14+'Dia18'!$AC$16</f>
        <v>0</v>
      </c>
      <c r="C19" s="315"/>
      <c r="D19" s="280"/>
      <c r="E19" s="390"/>
    </row>
    <row r="20" spans="1:5" x14ac:dyDescent="0.25">
      <c r="A20" s="303">
        <v>19</v>
      </c>
      <c r="B20" s="294">
        <f>'Dia19'!$AC$14+'Dia19'!$AC$16</f>
        <v>0</v>
      </c>
      <c r="C20" s="315"/>
      <c r="D20" s="280"/>
      <c r="E20" s="390"/>
    </row>
    <row r="21" spans="1:5" x14ac:dyDescent="0.25">
      <c r="A21" s="303">
        <v>20</v>
      </c>
      <c r="B21" s="294">
        <f>'Dia20'!$AC$14+'Dia20'!$AC$16</f>
        <v>0</v>
      </c>
      <c r="C21" s="315"/>
      <c r="D21" s="280"/>
      <c r="E21" s="390"/>
    </row>
    <row r="22" spans="1:5" x14ac:dyDescent="0.25">
      <c r="A22" s="303">
        <v>21</v>
      </c>
      <c r="B22" s="294">
        <f>'Dia21'!$AC$14+'Dia21'!$AC$16</f>
        <v>0</v>
      </c>
      <c r="C22" s="315"/>
      <c r="D22" s="280"/>
      <c r="E22" s="390"/>
    </row>
    <row r="23" spans="1:5" x14ac:dyDescent="0.25">
      <c r="A23" s="303">
        <v>22</v>
      </c>
      <c r="B23" s="294">
        <f>'Dia22'!$AC$14+'Dia22'!$AC$16</f>
        <v>0</v>
      </c>
      <c r="C23" s="315"/>
      <c r="D23" s="280"/>
      <c r="E23" s="390"/>
    </row>
    <row r="24" spans="1:5" x14ac:dyDescent="0.25">
      <c r="A24" s="303">
        <v>23</v>
      </c>
      <c r="B24" s="294">
        <f>'Dia23'!$AC$14+'Dia23'!$AC$16</f>
        <v>0</v>
      </c>
      <c r="C24" s="315"/>
      <c r="D24" s="280"/>
      <c r="E24" s="390"/>
    </row>
    <row r="25" spans="1:5" x14ac:dyDescent="0.25">
      <c r="A25" s="303">
        <v>24</v>
      </c>
      <c r="B25" s="294">
        <f>'Dia24'!$AC$14+'Dia24'!$AC$16</f>
        <v>0</v>
      </c>
      <c r="C25" s="315"/>
      <c r="D25" s="280"/>
      <c r="E25" s="390"/>
    </row>
    <row r="26" spans="1:5" x14ac:dyDescent="0.25">
      <c r="A26" s="303">
        <v>25</v>
      </c>
      <c r="B26" s="294">
        <f>'Dia25'!$AC$14+'Dia25'!$AC$16</f>
        <v>0</v>
      </c>
      <c r="C26" s="315"/>
      <c r="D26" s="280"/>
      <c r="E26" s="390"/>
    </row>
    <row r="27" spans="1:5" x14ac:dyDescent="0.25">
      <c r="A27" s="303">
        <v>26</v>
      </c>
      <c r="B27" s="294">
        <f>'Dia26'!$AC$14+'Dia26'!$AC$16</f>
        <v>0</v>
      </c>
      <c r="C27" s="315"/>
      <c r="D27" s="280"/>
      <c r="E27" s="390"/>
    </row>
    <row r="28" spans="1:5" x14ac:dyDescent="0.25">
      <c r="A28" s="303">
        <v>27</v>
      </c>
      <c r="B28" s="294">
        <f>'Dia27'!$AC$14+'Dia27'!$AC$16</f>
        <v>0</v>
      </c>
      <c r="C28" s="315"/>
      <c r="D28" s="280"/>
      <c r="E28" s="390"/>
    </row>
    <row r="29" spans="1:5" x14ac:dyDescent="0.25">
      <c r="A29" s="303">
        <v>28</v>
      </c>
      <c r="B29" s="294">
        <f>'Dia28'!$AC$14+'Dia28'!$AC$16</f>
        <v>0</v>
      </c>
      <c r="C29" s="315"/>
      <c r="D29" s="280"/>
      <c r="E29" s="390"/>
    </row>
    <row r="30" spans="1:5" x14ac:dyDescent="0.25">
      <c r="A30" s="303">
        <v>29</v>
      </c>
      <c r="B30" s="294">
        <f>'Dia29'!$AC$14+'Dia29'!$AC$16</f>
        <v>0</v>
      </c>
      <c r="C30" s="315"/>
      <c r="D30" s="280"/>
      <c r="E30" s="390"/>
    </row>
    <row r="31" spans="1:5" x14ac:dyDescent="0.25">
      <c r="A31" s="303">
        <v>30</v>
      </c>
      <c r="B31" s="294">
        <f>'Dia30'!$AC$14+'Dia30'!$AC$16</f>
        <v>0</v>
      </c>
      <c r="C31" s="315"/>
      <c r="D31" s="280"/>
      <c r="E31" s="390"/>
    </row>
    <row r="32" spans="1:5" ht="15.75" thickBot="1" x14ac:dyDescent="0.3">
      <c r="A32" s="305">
        <v>31</v>
      </c>
      <c r="B32" s="306">
        <f>'Dia31'!$AC$14+'Dia31'!$AC$16</f>
        <v>0</v>
      </c>
      <c r="C32" s="316"/>
      <c r="D32" s="317"/>
      <c r="E32" s="390"/>
    </row>
    <row r="33" spans="3:5" ht="53.25" customHeight="1" x14ac:dyDescent="0.25">
      <c r="C33" s="312" t="s">
        <v>206</v>
      </c>
      <c r="D33" s="312" t="s">
        <v>207</v>
      </c>
      <c r="E33" s="312"/>
    </row>
  </sheetData>
  <sheetProtection algorithmName="SHA-512" hashValue="wm9PbTiUMBVKubc++Y1MTfUJTKoy06trLMBBuajZ9dkI0QBnZDlRnYuw8eAre0ly9q9MMXxx9QyeHWsAmasL+A==" saltValue="WugEhAofmZdzPkU8lwvXxw==" spinCount="100000" sheet="1" objects="1" scenarios="1"/>
  <mergeCells count="2">
    <mergeCell ref="F1:I1"/>
    <mergeCell ref="K1:S1"/>
  </mergeCells>
  <pageMargins left="0.7" right="0.7" top="0.75" bottom="0.75" header="0.3" footer="0.3"/>
  <pageSetup paperSize="9" scale="60" fitToHeight="0" orientation="landscape" horizontalDpi="300" verticalDpi="3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CD9A7AA-529F-4067-B465-33DCABF361CE}">
          <x14:formula1>
            <xm:f>Llistes!$A$11:$A$13</xm:f>
          </x14:formula1>
          <xm:sqref>C2:C32</xm:sqref>
        </x14:dataValidation>
        <x14:dataValidation type="list" allowBlank="1" showInputMessage="1" showErrorMessage="1" xr:uid="{2C02B25A-6513-4648-B6DA-3A7A4131C454}">
          <x14:formula1>
            <xm:f>Llistes!$A$2:$A$9</xm:f>
          </x14:formula1>
          <xm:sqref>D2:E32</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C46B4-4766-4EC0-BC1D-0CEC52D2FB49}">
  <sheetPr codeName="Hoja36"/>
  <dimension ref="A1:AF38"/>
  <sheetViews>
    <sheetView zoomScale="80" zoomScaleNormal="80"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RowHeight="15" x14ac:dyDescent="0.25"/>
  <cols>
    <col min="1" max="1" width="14.7109375" style="1" customWidth="1"/>
    <col min="2" max="31" width="11.42578125" style="1"/>
  </cols>
  <sheetData>
    <row r="1" spans="1:32" s="11" customFormat="1" x14ac:dyDescent="0.25">
      <c r="A1" s="318" t="s">
        <v>212</v>
      </c>
      <c r="B1" s="319" t="str">
        <f>'Dia1'!$B$1</f>
        <v>Gener</v>
      </c>
      <c r="C1" s="320" t="str">
        <f>'Dia2'!$B$1</f>
        <v>Gener</v>
      </c>
      <c r="D1" s="320" t="str">
        <f>'Dia3'!$B$1</f>
        <v>Gener</v>
      </c>
      <c r="E1" s="320" t="str">
        <f>'Dia4'!$B$1</f>
        <v>Gener</v>
      </c>
      <c r="F1" s="319" t="str">
        <f>'Dia5'!$B$1</f>
        <v>Gener</v>
      </c>
      <c r="G1" s="320" t="str">
        <f>'Dia6'!$B$1</f>
        <v>Gener</v>
      </c>
      <c r="H1" s="320" t="str">
        <f>'Dia7'!$B$1</f>
        <v>Gener</v>
      </c>
      <c r="I1" s="320" t="str">
        <f>'Dia8'!$B$1</f>
        <v>Gener</v>
      </c>
      <c r="J1" s="320" t="str">
        <f>'Dia9'!$B$1</f>
        <v>Gener</v>
      </c>
      <c r="K1" s="320" t="str">
        <f>'Dia10'!$B$1</f>
        <v>Gener</v>
      </c>
      <c r="L1" s="320" t="str">
        <f>'Dia11'!$B$1</f>
        <v>Gener</v>
      </c>
      <c r="M1" s="320" t="str">
        <f>'Dia12'!$B$1</f>
        <v>Gener</v>
      </c>
      <c r="N1" s="320" t="str">
        <f>'Dia13'!$B$1</f>
        <v>Gener</v>
      </c>
      <c r="O1" s="320" t="str">
        <f>'Dia14'!$B$1</f>
        <v>Gener</v>
      </c>
      <c r="P1" s="320" t="str">
        <f>'Dia15'!$B$1</f>
        <v>Gener</v>
      </c>
      <c r="Q1" s="320" t="str">
        <f>'Dia16'!$B$1</f>
        <v>Gener</v>
      </c>
      <c r="R1" s="320" t="str">
        <f>'Dia17'!$B$1</f>
        <v>Gener</v>
      </c>
      <c r="S1" s="320" t="str">
        <f>'Dia18'!$B$1</f>
        <v>Gener</v>
      </c>
      <c r="T1" s="320" t="str">
        <f>'Dia19'!$B$1</f>
        <v>Gener</v>
      </c>
      <c r="U1" s="320" t="str">
        <f>'Dia20'!$B$1</f>
        <v>Gener</v>
      </c>
      <c r="V1" s="320" t="str">
        <f>'Dia21'!$B$1</f>
        <v>Gener</v>
      </c>
      <c r="W1" s="320" t="str">
        <f>'Dia22'!$B$1</f>
        <v>Gener</v>
      </c>
      <c r="X1" s="320" t="str">
        <f>'Dia23'!$B$1</f>
        <v>Gener</v>
      </c>
      <c r="Y1" s="320" t="str">
        <f>'Dia24'!$B$1</f>
        <v>Gener</v>
      </c>
      <c r="Z1" s="320" t="str">
        <f>'Dia25'!$B$1</f>
        <v>Gener</v>
      </c>
      <c r="AA1" s="320" t="str">
        <f>'Dia26'!$B$1</f>
        <v>Gener</v>
      </c>
      <c r="AB1" s="320" t="str">
        <f>'Dia27'!$B$1</f>
        <v>Gener</v>
      </c>
      <c r="AC1" s="320" t="str">
        <f>'Dia28'!$B$1</f>
        <v>Gener</v>
      </c>
      <c r="AD1" s="320" t="str">
        <f>'Dia29'!$B$1</f>
        <v>Gener</v>
      </c>
      <c r="AE1" s="320" t="str">
        <f>'Dia30'!$B$1</f>
        <v>Gener</v>
      </c>
      <c r="AF1" s="320" t="str">
        <f>'Dia31'!$B$1</f>
        <v>Gener</v>
      </c>
    </row>
    <row r="2" spans="1:32" s="11" customFormat="1" x14ac:dyDescent="0.25">
      <c r="A2" s="321" t="s">
        <v>196</v>
      </c>
      <c r="B2" s="322">
        <f>'Dia1'!$B$2</f>
        <v>1</v>
      </c>
      <c r="C2" s="323">
        <f>'Dia2'!$B$2</f>
        <v>2</v>
      </c>
      <c r="D2" s="323">
        <f>'Dia3'!$B$2</f>
        <v>3</v>
      </c>
      <c r="E2" s="323">
        <f>'Dia4'!$B$2</f>
        <v>4</v>
      </c>
      <c r="F2" s="322">
        <f>'Dia5'!$B$2</f>
        <v>5</v>
      </c>
      <c r="G2" s="323">
        <f>'Dia6'!$B$2</f>
        <v>6</v>
      </c>
      <c r="H2" s="323">
        <f>'Dia7'!$B$2</f>
        <v>7</v>
      </c>
      <c r="I2" s="323">
        <f>'Dia8'!$B$2</f>
        <v>8</v>
      </c>
      <c r="J2" s="323">
        <f>'Dia9'!$B$2</f>
        <v>9</v>
      </c>
      <c r="K2" s="323">
        <f>'Dia10'!$B$2</f>
        <v>10</v>
      </c>
      <c r="L2" s="323">
        <f>'Dia11'!$B$2</f>
        <v>11</v>
      </c>
      <c r="M2" s="323">
        <f>'Dia12'!$B$2</f>
        <v>12</v>
      </c>
      <c r="N2" s="323">
        <f>'Dia13'!$B$2</f>
        <v>13</v>
      </c>
      <c r="O2" s="323">
        <f>'Dia14'!$B$2</f>
        <v>14</v>
      </c>
      <c r="P2" s="323">
        <f>'Dia15'!$B$2</f>
        <v>15</v>
      </c>
      <c r="Q2" s="323">
        <f>'Dia16'!$B$2</f>
        <v>16</v>
      </c>
      <c r="R2" s="323">
        <f>'Dia17'!$B$2</f>
        <v>17</v>
      </c>
      <c r="S2" s="323">
        <f>'Dia18'!$B$2</f>
        <v>18</v>
      </c>
      <c r="T2" s="323">
        <f>'Dia19'!$B$2</f>
        <v>19</v>
      </c>
      <c r="U2" s="323">
        <f>'Dia20'!$B$2</f>
        <v>20</v>
      </c>
      <c r="V2" s="323">
        <f>'Dia21'!$B$2</f>
        <v>21</v>
      </c>
      <c r="W2" s="323">
        <f>'Dia22'!$B$2</f>
        <v>22</v>
      </c>
      <c r="X2" s="323">
        <f>'Dia23'!$B$2</f>
        <v>23</v>
      </c>
      <c r="Y2" s="323">
        <f>'Dia24'!$B$2</f>
        <v>24</v>
      </c>
      <c r="Z2" s="323">
        <f>'Dia25'!$B$2</f>
        <v>25</v>
      </c>
      <c r="AA2" s="323">
        <f>'Dia26'!$B$2</f>
        <v>26</v>
      </c>
      <c r="AB2" s="323">
        <f>'Dia27'!$B$2</f>
        <v>27</v>
      </c>
      <c r="AC2" s="323">
        <f>'Dia28'!$B$2</f>
        <v>28</v>
      </c>
      <c r="AD2" s="323">
        <f>'Dia29'!$B$2</f>
        <v>29</v>
      </c>
      <c r="AE2" s="323">
        <f>'Dia30'!$B$2</f>
        <v>30</v>
      </c>
      <c r="AF2" s="323">
        <f>'Dia31'!$B$2</f>
        <v>31</v>
      </c>
    </row>
    <row r="3" spans="1:32" s="11" customFormat="1" ht="15.75" thickBot="1" x14ac:dyDescent="0.3">
      <c r="A3" s="324"/>
      <c r="B3" s="325" t="str">
        <f>'Dia1'!$W$5</f>
        <v>Notes</v>
      </c>
      <c r="C3" s="326" t="str">
        <f>'Dia2'!$W$5</f>
        <v>Notes</v>
      </c>
      <c r="D3" s="326" t="str">
        <f>'Dia3'!$W$5</f>
        <v>Notes</v>
      </c>
      <c r="E3" s="326" t="str">
        <f>'Dia4'!$W$5</f>
        <v>Notes</v>
      </c>
      <c r="F3" s="325" t="str">
        <f>'Dia5'!$W$5</f>
        <v>Notes</v>
      </c>
      <c r="G3" s="326" t="str">
        <f>'Dia6'!$W$5</f>
        <v>Notes</v>
      </c>
      <c r="H3" s="326" t="str">
        <f>'Dia7'!$W$5</f>
        <v>Notes</v>
      </c>
      <c r="I3" s="326" t="str">
        <f>'Dia8'!$W$5</f>
        <v>Notes</v>
      </c>
      <c r="J3" s="326" t="str">
        <f>'Dia9'!$W$5</f>
        <v>Notes</v>
      </c>
      <c r="K3" s="326" t="str">
        <f>'Dia10'!$W$5</f>
        <v>Notes</v>
      </c>
      <c r="L3" s="326" t="str">
        <f>'Dia11'!$W$5</f>
        <v>Notes</v>
      </c>
      <c r="M3" s="326" t="str">
        <f>'Dia12'!$W$5</f>
        <v>Notes</v>
      </c>
      <c r="N3" s="326" t="str">
        <f>'Dia13'!$W$5</f>
        <v>Notes</v>
      </c>
      <c r="O3" s="326" t="str">
        <f>'Dia14'!$W$5</f>
        <v>Notes</v>
      </c>
      <c r="P3" s="326" t="str">
        <f>'Dia15'!$W$5</f>
        <v>Notes</v>
      </c>
      <c r="Q3" s="326" t="str">
        <f>'Dia16'!$W$5</f>
        <v>Notes</v>
      </c>
      <c r="R3" s="326" t="str">
        <f>'Dia17'!$W$5</f>
        <v>Notes</v>
      </c>
      <c r="S3" s="326" t="str">
        <f>'Dia18'!$W$5</f>
        <v>Notes</v>
      </c>
      <c r="T3" s="326" t="str">
        <f>'Dia19'!$W$5</f>
        <v>Notes</v>
      </c>
      <c r="U3" s="326" t="str">
        <f>'Dia20'!$W$5</f>
        <v>Notes</v>
      </c>
      <c r="V3" s="326" t="str">
        <f>'Dia21'!$W$5</f>
        <v>Notes</v>
      </c>
      <c r="W3" s="326" t="str">
        <f>'Dia22'!$W$5</f>
        <v>Notes</v>
      </c>
      <c r="X3" s="326" t="str">
        <f>'Dia23'!$W$5</f>
        <v>Notes</v>
      </c>
      <c r="Y3" s="326" t="str">
        <f>'Dia24'!$W$5</f>
        <v>Notes</v>
      </c>
      <c r="Z3" s="326" t="str">
        <f>'Dia25'!$W$5</f>
        <v>Notes</v>
      </c>
      <c r="AA3" s="326" t="str">
        <f>'Dia26'!$W$5</f>
        <v>Notes</v>
      </c>
      <c r="AB3" s="326" t="str">
        <f>'Dia27'!$W$5</f>
        <v>Notes</v>
      </c>
      <c r="AC3" s="326" t="str">
        <f>'Dia28'!$W$5</f>
        <v>Notes</v>
      </c>
      <c r="AD3" s="326" t="str">
        <f>'Dia29'!$W$5</f>
        <v>Notes</v>
      </c>
      <c r="AE3" s="326" t="str">
        <f>'Dia30'!$W$5</f>
        <v>Notes</v>
      </c>
      <c r="AF3" s="326" t="str">
        <f>'Dia31'!$W$5</f>
        <v>Notes</v>
      </c>
    </row>
    <row r="4" spans="1:32" s="275" customFormat="1" x14ac:dyDescent="0.25">
      <c r="A4" s="327"/>
      <c r="B4" s="328">
        <f>'Dia1'!$W$6</f>
        <v>0</v>
      </c>
      <c r="C4" s="329">
        <f>'Dia2'!$W$6</f>
        <v>0</v>
      </c>
      <c r="D4" s="329">
        <f>'Dia3'!$W$6</f>
        <v>0</v>
      </c>
      <c r="E4" s="329">
        <f>'Dia4'!$W$6</f>
        <v>0</v>
      </c>
      <c r="F4" s="329">
        <f>'Dia5'!$W$6</f>
        <v>0</v>
      </c>
      <c r="G4" s="330">
        <f>'Dia6'!$W$6</f>
        <v>0</v>
      </c>
      <c r="H4" s="330">
        <f>'Dia7'!$W$6</f>
        <v>0</v>
      </c>
      <c r="I4" s="330">
        <f>'Dia8'!$W$6</f>
        <v>0</v>
      </c>
      <c r="J4" s="330">
        <f>'Dia9'!$W$6</f>
        <v>0</v>
      </c>
      <c r="K4" s="330">
        <f>'Dia10'!$W$6</f>
        <v>0</v>
      </c>
      <c r="L4" s="330">
        <f>'Dia11'!$W$6</f>
        <v>0</v>
      </c>
      <c r="M4" s="330">
        <f>'Dia12'!$W$6</f>
        <v>0</v>
      </c>
      <c r="N4" s="330">
        <f>'Dia13'!$W$6</f>
        <v>0</v>
      </c>
      <c r="O4" s="330">
        <f>'Dia14'!$W$6</f>
        <v>0</v>
      </c>
      <c r="P4" s="330">
        <f>'Dia15'!$W$6</f>
        <v>0</v>
      </c>
      <c r="Q4" s="330">
        <f>'Dia16'!$W$6</f>
        <v>0</v>
      </c>
      <c r="R4" s="330">
        <f>'Dia17'!$W$6</f>
        <v>0</v>
      </c>
      <c r="S4" s="330">
        <f>'Dia18'!$W$6</f>
        <v>0</v>
      </c>
      <c r="T4" s="330">
        <f>'Dia19'!$W$6</f>
        <v>0</v>
      </c>
      <c r="U4" s="330">
        <f>'Dia20'!$W$6</f>
        <v>0</v>
      </c>
      <c r="V4" s="330">
        <f>'Dia21'!$W$6</f>
        <v>0</v>
      </c>
      <c r="W4" s="330">
        <f>'Dia22'!$W$6</f>
        <v>0</v>
      </c>
      <c r="X4" s="330">
        <f>'Dia23'!$W$6</f>
        <v>0</v>
      </c>
      <c r="Y4" s="330">
        <f>'Dia24'!$W$6</f>
        <v>0</v>
      </c>
      <c r="Z4" s="330">
        <f>'Dia25'!$W$6</f>
        <v>0</v>
      </c>
      <c r="AA4" s="330">
        <f>'Dia26'!$W$6</f>
        <v>0</v>
      </c>
      <c r="AB4" s="330">
        <f>'Dia27'!$W$6</f>
        <v>0</v>
      </c>
      <c r="AC4" s="330">
        <f>'Dia28'!$W$6</f>
        <v>0</v>
      </c>
      <c r="AD4" s="330">
        <f>'Dia29'!$W$6</f>
        <v>0</v>
      </c>
      <c r="AE4" s="330">
        <f>'Dia30'!$W$6</f>
        <v>0</v>
      </c>
      <c r="AF4" s="331">
        <f>'Dia31'!$W$6</f>
        <v>0</v>
      </c>
    </row>
    <row r="5" spans="1:32" x14ac:dyDescent="0.25">
      <c r="A5" s="332"/>
      <c r="B5" s="333">
        <f>'Dia1'!$W$7</f>
        <v>0</v>
      </c>
      <c r="C5" s="295">
        <f>'Dia2'!$W$7</f>
        <v>0</v>
      </c>
      <c r="D5" s="295">
        <f>'Dia3'!$W$7</f>
        <v>0</v>
      </c>
      <c r="E5" s="295">
        <f>'Dia4'!$W$7</f>
        <v>0</v>
      </c>
      <c r="F5" s="295">
        <f>'Dia5'!$W$7</f>
        <v>0</v>
      </c>
      <c r="G5" s="295">
        <f>'Dia6'!$W$7</f>
        <v>0</v>
      </c>
      <c r="H5" s="295">
        <f>'Dia7'!$W$7</f>
        <v>0</v>
      </c>
      <c r="I5" s="295">
        <f>'Dia8'!$W$7</f>
        <v>0</v>
      </c>
      <c r="J5" s="295">
        <f>'Dia9'!$W$7</f>
        <v>0</v>
      </c>
      <c r="K5" s="295">
        <f>'Dia10'!$W$7</f>
        <v>0</v>
      </c>
      <c r="L5" s="295">
        <f>'Dia11'!$W$7</f>
        <v>0</v>
      </c>
      <c r="M5" s="295">
        <f>'Dia12'!$W$7</f>
        <v>0</v>
      </c>
      <c r="N5" s="295">
        <f>'Dia13'!$W$7</f>
        <v>0</v>
      </c>
      <c r="O5" s="295">
        <f>'Dia14'!$W$7</f>
        <v>0</v>
      </c>
      <c r="P5" s="295">
        <f>'Dia15'!$W$7</f>
        <v>0</v>
      </c>
      <c r="Q5" s="295">
        <f>'Dia16'!$W$7</f>
        <v>0</v>
      </c>
      <c r="R5" s="295">
        <f>'Dia17'!$W$7</f>
        <v>0</v>
      </c>
      <c r="S5" s="295">
        <f>'Dia18'!$W$7</f>
        <v>0</v>
      </c>
      <c r="T5" s="295">
        <f>'Dia19'!$W$7</f>
        <v>0</v>
      </c>
      <c r="U5" s="295">
        <f>'Dia20'!$W$7</f>
        <v>0</v>
      </c>
      <c r="V5" s="295">
        <f>'Dia21'!$W$7</f>
        <v>0</v>
      </c>
      <c r="W5" s="295">
        <f>'Dia22'!$W$7</f>
        <v>0</v>
      </c>
      <c r="X5" s="295">
        <f>'Dia23'!$W$7</f>
        <v>0</v>
      </c>
      <c r="Y5" s="295">
        <f>'Dia24'!$W$7</f>
        <v>0</v>
      </c>
      <c r="Z5" s="295">
        <f>'Dia25'!$W$7</f>
        <v>0</v>
      </c>
      <c r="AA5" s="295">
        <f>'Dia26'!$W$7</f>
        <v>0</v>
      </c>
      <c r="AB5" s="295">
        <f>'Dia27'!$W$7</f>
        <v>0</v>
      </c>
      <c r="AC5" s="295">
        <f>'Dia28'!$W$7</f>
        <v>0</v>
      </c>
      <c r="AD5" s="295">
        <f>'Dia29'!$W$7</f>
        <v>0</v>
      </c>
      <c r="AE5" s="295">
        <f>'Dia30'!$W$7</f>
        <v>0</v>
      </c>
      <c r="AF5" s="304">
        <f>'Dia31'!$W$7</f>
        <v>0</v>
      </c>
    </row>
    <row r="6" spans="1:32" x14ac:dyDescent="0.25">
      <c r="A6" s="334"/>
      <c r="B6" s="333">
        <f>'Dia1'!$W$8</f>
        <v>0</v>
      </c>
      <c r="C6" s="295">
        <f>'Dia2'!$W$8</f>
        <v>0</v>
      </c>
      <c r="D6" s="335">
        <f>'Dia3'!$W$8</f>
        <v>0</v>
      </c>
      <c r="E6" s="295">
        <f>'Dia4'!$W$8</f>
        <v>0</v>
      </c>
      <c r="F6" s="295">
        <f>'Dia5'!$W$8</f>
        <v>0</v>
      </c>
      <c r="G6" s="295">
        <f>'Dia6'!$W$8</f>
        <v>0</v>
      </c>
      <c r="H6" s="295">
        <f>'Dia7'!$W$8</f>
        <v>0</v>
      </c>
      <c r="I6" s="295">
        <f>'Dia8'!$W$8</f>
        <v>0</v>
      </c>
      <c r="J6" s="295">
        <f>'Dia9'!$W$8</f>
        <v>0</v>
      </c>
      <c r="K6" s="295">
        <f>'Dia10'!$W$8</f>
        <v>0</v>
      </c>
      <c r="L6" s="295">
        <f>'Dia11'!$W$8</f>
        <v>0</v>
      </c>
      <c r="M6" s="295">
        <f>'Dia12'!$W$8</f>
        <v>0</v>
      </c>
      <c r="N6" s="295">
        <f>'Dia13'!$W$8</f>
        <v>0</v>
      </c>
      <c r="O6" s="295">
        <f>'Dia14'!$W$8</f>
        <v>0</v>
      </c>
      <c r="P6" s="295">
        <f>'Dia15'!$W$8</f>
        <v>0</v>
      </c>
      <c r="Q6" s="295">
        <f>'Dia16'!$W$8</f>
        <v>0</v>
      </c>
      <c r="R6" s="295">
        <f>'Dia17'!$W$8</f>
        <v>0</v>
      </c>
      <c r="S6" s="295">
        <f>'Dia18'!$W$8</f>
        <v>0</v>
      </c>
      <c r="T6" s="295">
        <f>'Dia19'!$W$8</f>
        <v>0</v>
      </c>
      <c r="U6" s="295">
        <f>'Dia20'!$W$8</f>
        <v>0</v>
      </c>
      <c r="V6" s="295">
        <f>'Dia21'!$W$8</f>
        <v>0</v>
      </c>
      <c r="W6" s="295">
        <f>'Dia22'!$W$8</f>
        <v>0</v>
      </c>
      <c r="X6" s="295">
        <f>'Dia23'!$W$8</f>
        <v>0</v>
      </c>
      <c r="Y6" s="295">
        <f>'Dia24'!$W$8</f>
        <v>0</v>
      </c>
      <c r="Z6" s="295">
        <f>'Dia25'!$W$8</f>
        <v>0</v>
      </c>
      <c r="AA6" s="295">
        <f>'Dia26'!$W$8</f>
        <v>0</v>
      </c>
      <c r="AB6" s="295">
        <f>'Dia27'!$W$8</f>
        <v>0</v>
      </c>
      <c r="AC6" s="295">
        <f>'Dia28'!$W$8</f>
        <v>0</v>
      </c>
      <c r="AD6" s="295">
        <f>'Dia29'!$W$8</f>
        <v>0</v>
      </c>
      <c r="AE6" s="295">
        <f>'Dia30'!$W$8</f>
        <v>0</v>
      </c>
      <c r="AF6" s="304">
        <f>'Dia31'!$W$8</f>
        <v>0</v>
      </c>
    </row>
    <row r="7" spans="1:32" x14ac:dyDescent="0.25">
      <c r="A7" s="332"/>
      <c r="B7" s="333">
        <f>'Dia1'!$W$9</f>
        <v>0</v>
      </c>
      <c r="C7" s="336">
        <f>'Dia2'!$W$9</f>
        <v>0</v>
      </c>
      <c r="D7" s="295">
        <f>'Dia3'!$W$9</f>
        <v>0</v>
      </c>
      <c r="E7" s="333">
        <f>'Dia4'!$W$9</f>
        <v>0</v>
      </c>
      <c r="F7" s="295">
        <f>'Dia5'!$W$9</f>
        <v>0</v>
      </c>
      <c r="G7" s="295">
        <f>'Dia6'!$W$9</f>
        <v>0</v>
      </c>
      <c r="H7" s="295">
        <f>'Dia7'!$W$9</f>
        <v>0</v>
      </c>
      <c r="I7" s="295">
        <f>'Dia8'!$W$9</f>
        <v>0</v>
      </c>
      <c r="J7" s="295">
        <f>'Dia9'!$W$9</f>
        <v>0</v>
      </c>
      <c r="K7" s="295">
        <f>'Dia10'!$W$9</f>
        <v>0</v>
      </c>
      <c r="L7" s="295">
        <f>'Dia11'!$W$9</f>
        <v>0</v>
      </c>
      <c r="M7" s="295">
        <f>'Dia12'!$W$9</f>
        <v>0</v>
      </c>
      <c r="N7" s="295">
        <f>'Dia13'!$W$9</f>
        <v>0</v>
      </c>
      <c r="O7" s="295">
        <f>'Dia14'!$W$9</f>
        <v>0</v>
      </c>
      <c r="P7" s="295">
        <f>'Dia15'!$W$9</f>
        <v>0</v>
      </c>
      <c r="Q7" s="295">
        <f>'Dia16'!$W$9</f>
        <v>0</v>
      </c>
      <c r="R7" s="295">
        <f>'Dia17'!$W$9</f>
        <v>0</v>
      </c>
      <c r="S7" s="295">
        <f>'Dia18'!$W$9</f>
        <v>0</v>
      </c>
      <c r="T7" s="295">
        <f>'Dia19'!$W$9</f>
        <v>0</v>
      </c>
      <c r="U7" s="295">
        <f>'Dia20'!$W$9</f>
        <v>0</v>
      </c>
      <c r="V7" s="295">
        <f>'Dia21'!$W$9</f>
        <v>0</v>
      </c>
      <c r="W7" s="295">
        <f>'Dia22'!$W$9</f>
        <v>0</v>
      </c>
      <c r="X7" s="295">
        <f>'Dia23'!$W$9</f>
        <v>0</v>
      </c>
      <c r="Y7" s="295">
        <f>'Dia24'!$W$9</f>
        <v>0</v>
      </c>
      <c r="Z7" s="295">
        <f>'Dia25'!$W$9</f>
        <v>0</v>
      </c>
      <c r="AA7" s="295">
        <f>'Dia26'!$W$9</f>
        <v>0</v>
      </c>
      <c r="AB7" s="295">
        <f>'Dia27'!$W$9</f>
        <v>0</v>
      </c>
      <c r="AC7" s="295">
        <f>'Dia28'!$W$9</f>
        <v>0</v>
      </c>
      <c r="AD7" s="295">
        <f>'Dia29'!$W$9</f>
        <v>0</v>
      </c>
      <c r="AE7" s="295">
        <f>'Dia30'!$W$9</f>
        <v>0</v>
      </c>
      <c r="AF7" s="304">
        <f>'Dia31'!$W$9</f>
        <v>0</v>
      </c>
    </row>
    <row r="8" spans="1:32" x14ac:dyDescent="0.25">
      <c r="A8" s="334"/>
      <c r="B8" s="333">
        <f>'Dia1'!$W$10</f>
        <v>0</v>
      </c>
      <c r="C8" s="295">
        <f>'Dia2'!$W$10</f>
        <v>0</v>
      </c>
      <c r="D8" s="297">
        <f>'Dia3'!$W$10</f>
        <v>0</v>
      </c>
      <c r="E8" s="295">
        <f>'Dia4'!$W$10</f>
        <v>0</v>
      </c>
      <c r="F8" s="295">
        <f>'Dia5'!$W$10</f>
        <v>0</v>
      </c>
      <c r="G8" s="295">
        <f>'Dia6'!$W$10</f>
        <v>0</v>
      </c>
      <c r="H8" s="295">
        <f>'Dia7'!$W$10</f>
        <v>0</v>
      </c>
      <c r="I8" s="295">
        <f>'Dia8'!$W$10</f>
        <v>0</v>
      </c>
      <c r="J8" s="295">
        <f>'Dia9'!$W$10</f>
        <v>0</v>
      </c>
      <c r="K8" s="295">
        <f>'Dia10'!$W$10</f>
        <v>0</v>
      </c>
      <c r="L8" s="295">
        <f>'Dia11'!$W$10</f>
        <v>0</v>
      </c>
      <c r="M8" s="295">
        <f>'Dia12'!$W$10</f>
        <v>0</v>
      </c>
      <c r="N8" s="295">
        <f>'Dia13'!$W$10</f>
        <v>0</v>
      </c>
      <c r="O8" s="295">
        <f>'Dia14'!$W$10</f>
        <v>0</v>
      </c>
      <c r="P8" s="295">
        <f>'Dia15'!$W$10</f>
        <v>0</v>
      </c>
      <c r="Q8" s="295">
        <f>'Dia16'!$W$10</f>
        <v>0</v>
      </c>
      <c r="R8" s="295">
        <f>'Dia17'!$W$10</f>
        <v>0</v>
      </c>
      <c r="S8" s="295">
        <f>'Dia18'!$W$10</f>
        <v>0</v>
      </c>
      <c r="T8" s="295">
        <f>'Dia19'!$W$10</f>
        <v>0</v>
      </c>
      <c r="U8" s="295">
        <f>'Dia20'!$W$10</f>
        <v>0</v>
      </c>
      <c r="V8" s="295">
        <f>'Dia21'!$W$10</f>
        <v>0</v>
      </c>
      <c r="W8" s="295">
        <f>'Dia22'!$W$10</f>
        <v>0</v>
      </c>
      <c r="X8" s="295">
        <f>'Dia23'!$W$10</f>
        <v>0</v>
      </c>
      <c r="Y8" s="295">
        <f>'Dia24'!$W$10</f>
        <v>0</v>
      </c>
      <c r="Z8" s="295">
        <f>'Dia25'!$W$10</f>
        <v>0</v>
      </c>
      <c r="AA8" s="295">
        <f>'Dia26'!$W$10</f>
        <v>0</v>
      </c>
      <c r="AB8" s="295">
        <f>'Dia27'!$W$10</f>
        <v>0</v>
      </c>
      <c r="AC8" s="295">
        <f>'Dia28'!$W$10</f>
        <v>0</v>
      </c>
      <c r="AD8" s="295">
        <f>'Dia29'!$W$10</f>
        <v>0</v>
      </c>
      <c r="AE8" s="295">
        <f>'Dia30'!$W$10</f>
        <v>0</v>
      </c>
      <c r="AF8" s="304">
        <f>'Dia31'!$W$10</f>
        <v>0</v>
      </c>
    </row>
    <row r="9" spans="1:32" x14ac:dyDescent="0.25">
      <c r="A9" s="332"/>
      <c r="B9" s="333">
        <f>'Dia1'!$W$11</f>
        <v>0</v>
      </c>
      <c r="C9" s="295">
        <f>'Dia2'!$W$11</f>
        <v>0</v>
      </c>
      <c r="D9" s="295">
        <f>'Dia3'!$W$11</f>
        <v>0</v>
      </c>
      <c r="E9" s="295">
        <f>'Dia4'!$W$11</f>
        <v>0</v>
      </c>
      <c r="F9" s="295">
        <f>'Dia5'!$W$11</f>
        <v>0</v>
      </c>
      <c r="G9" s="295">
        <f>'Dia6'!$W$11</f>
        <v>0</v>
      </c>
      <c r="H9" s="295">
        <f>'Dia7'!$W$11</f>
        <v>0</v>
      </c>
      <c r="I9" s="295">
        <f>'Dia8'!$W$11</f>
        <v>0</v>
      </c>
      <c r="J9" s="295">
        <f>'Dia9'!$W$11</f>
        <v>0</v>
      </c>
      <c r="K9" s="295">
        <f>'Dia10'!$W$11</f>
        <v>0</v>
      </c>
      <c r="L9" s="295">
        <f>'Dia11'!$W$11</f>
        <v>0</v>
      </c>
      <c r="M9" s="295">
        <f>'Dia12'!$W$11</f>
        <v>0</v>
      </c>
      <c r="N9" s="295">
        <f>'Dia13'!$W$11</f>
        <v>0</v>
      </c>
      <c r="O9" s="295">
        <f>'Dia14'!$W$11</f>
        <v>0</v>
      </c>
      <c r="P9" s="295">
        <f>'Dia15'!$W$11</f>
        <v>0</v>
      </c>
      <c r="Q9" s="295">
        <f>'Dia16'!$W$11</f>
        <v>0</v>
      </c>
      <c r="R9" s="295">
        <f>'Dia17'!$W$11</f>
        <v>0</v>
      </c>
      <c r="S9" s="295">
        <f>'Dia18'!$W$11</f>
        <v>0</v>
      </c>
      <c r="T9" s="295">
        <f>'Dia19'!$W$11</f>
        <v>0</v>
      </c>
      <c r="U9" s="295">
        <f>'Dia20'!$W$11</f>
        <v>0</v>
      </c>
      <c r="V9" s="295">
        <f>'Dia21'!$W$11</f>
        <v>0</v>
      </c>
      <c r="W9" s="295">
        <f>'Dia22'!$W$11</f>
        <v>0</v>
      </c>
      <c r="X9" s="295">
        <f>'Dia23'!$W$11</f>
        <v>0</v>
      </c>
      <c r="Y9" s="295">
        <f>'Dia24'!$W$11</f>
        <v>0</v>
      </c>
      <c r="Z9" s="295">
        <f>'Dia25'!$W$11</f>
        <v>0</v>
      </c>
      <c r="AA9" s="295">
        <f>'Dia26'!$W$11</f>
        <v>0</v>
      </c>
      <c r="AB9" s="295">
        <f>'Dia27'!$W$11</f>
        <v>0</v>
      </c>
      <c r="AC9" s="295">
        <f>'Dia28'!$W$11</f>
        <v>0</v>
      </c>
      <c r="AD9" s="295">
        <f>'Dia29'!$W$11</f>
        <v>0</v>
      </c>
      <c r="AE9" s="295">
        <f>'Dia30'!$W$11</f>
        <v>0</v>
      </c>
      <c r="AF9" s="304">
        <f>'Dia31'!$W$11</f>
        <v>0</v>
      </c>
    </row>
    <row r="10" spans="1:32" x14ac:dyDescent="0.25">
      <c r="A10" s="334"/>
      <c r="B10" s="333">
        <f>'Dia1'!$W$12</f>
        <v>0</v>
      </c>
      <c r="C10" s="295">
        <f>'Dia2'!$W$12</f>
        <v>0</v>
      </c>
      <c r="D10" s="295">
        <f>'Dia3'!$W$12</f>
        <v>0</v>
      </c>
      <c r="E10" s="295">
        <f>'Dia4'!$W$12</f>
        <v>0</v>
      </c>
      <c r="F10" s="295">
        <f>'Dia5'!$W$12</f>
        <v>0</v>
      </c>
      <c r="G10" s="295">
        <f>'Dia6'!$W$12</f>
        <v>0</v>
      </c>
      <c r="H10" s="295">
        <f>'Dia7'!$W$12</f>
        <v>0</v>
      </c>
      <c r="I10" s="295">
        <f>'Dia8'!$W$12</f>
        <v>0</v>
      </c>
      <c r="J10" s="295">
        <f>'Dia9'!$W$12</f>
        <v>0</v>
      </c>
      <c r="K10" s="295">
        <f>'Dia10'!$W$12</f>
        <v>0</v>
      </c>
      <c r="L10" s="295">
        <f>'Dia11'!$W$12</f>
        <v>0</v>
      </c>
      <c r="M10" s="295">
        <f>'Dia12'!$W$12</f>
        <v>0</v>
      </c>
      <c r="N10" s="295">
        <f>'Dia13'!$W$12</f>
        <v>0</v>
      </c>
      <c r="O10" s="295">
        <f>'Dia14'!$W$12</f>
        <v>0</v>
      </c>
      <c r="P10" s="295">
        <f>'Dia15'!$W$12</f>
        <v>0</v>
      </c>
      <c r="Q10" s="295">
        <f>'Dia16'!$W$12</f>
        <v>0</v>
      </c>
      <c r="R10" s="295">
        <f>'Dia17'!$W$12</f>
        <v>0</v>
      </c>
      <c r="S10" s="295">
        <f>'Dia18'!$W$12</f>
        <v>0</v>
      </c>
      <c r="T10" s="295">
        <f>'Dia19'!$W$12</f>
        <v>0</v>
      </c>
      <c r="U10" s="295">
        <f>'Dia20'!$W$12</f>
        <v>0</v>
      </c>
      <c r="V10" s="295">
        <f>'Dia21'!$W$12</f>
        <v>0</v>
      </c>
      <c r="W10" s="295">
        <f>'Dia22'!$W$12</f>
        <v>0</v>
      </c>
      <c r="X10" s="295">
        <f>'Dia23'!$W$12</f>
        <v>0</v>
      </c>
      <c r="Y10" s="295">
        <f>'Dia24'!$W$12</f>
        <v>0</v>
      </c>
      <c r="Z10" s="295">
        <f>'Dia25'!$W$12</f>
        <v>0</v>
      </c>
      <c r="AA10" s="295">
        <f>'Dia26'!$W$12</f>
        <v>0</v>
      </c>
      <c r="AB10" s="295">
        <f>'Dia27'!$W$12</f>
        <v>0</v>
      </c>
      <c r="AC10" s="295">
        <f>'Dia28'!$W$12</f>
        <v>0</v>
      </c>
      <c r="AD10" s="295">
        <f>'Dia29'!$W$12</f>
        <v>0</v>
      </c>
      <c r="AE10" s="295">
        <f>'Dia30'!$W$12</f>
        <v>0</v>
      </c>
      <c r="AF10" s="304">
        <f>'Dia31'!$W$12</f>
        <v>0</v>
      </c>
    </row>
    <row r="11" spans="1:32" x14ac:dyDescent="0.25">
      <c r="A11" s="332"/>
      <c r="B11" s="333">
        <f>'Dia1'!$W$13</f>
        <v>0</v>
      </c>
      <c r="C11" s="295">
        <f>'Dia2'!$W$13</f>
        <v>0</v>
      </c>
      <c r="D11" s="295">
        <f>'Dia3'!$W$13</f>
        <v>0</v>
      </c>
      <c r="E11" s="295">
        <f>'Dia4'!$W$13</f>
        <v>0</v>
      </c>
      <c r="F11" s="295">
        <f>'Dia5'!$W$13</f>
        <v>0</v>
      </c>
      <c r="G11" s="295">
        <f>'Dia6'!$W$13</f>
        <v>0</v>
      </c>
      <c r="H11" s="295">
        <f>'Dia7'!$W$13</f>
        <v>0</v>
      </c>
      <c r="I11" s="295">
        <f>'Dia8'!$W$13</f>
        <v>0</v>
      </c>
      <c r="J11" s="295">
        <f>'Dia9'!$W$13</f>
        <v>0</v>
      </c>
      <c r="K11" s="295">
        <f>'Dia10'!$W$13</f>
        <v>0</v>
      </c>
      <c r="L11" s="295">
        <f>'Dia11'!$W$13</f>
        <v>0</v>
      </c>
      <c r="M11" s="295">
        <f>'Dia12'!$W$13</f>
        <v>0</v>
      </c>
      <c r="N11" s="295">
        <f>'Dia13'!$W$13</f>
        <v>0</v>
      </c>
      <c r="O11" s="295">
        <f>'Dia14'!$W$13</f>
        <v>0</v>
      </c>
      <c r="P11" s="295">
        <f>'Dia15'!$W$13</f>
        <v>0</v>
      </c>
      <c r="Q11" s="295">
        <f>'Dia16'!$W$13</f>
        <v>0</v>
      </c>
      <c r="R11" s="295">
        <f>'Dia17'!$W$13</f>
        <v>0</v>
      </c>
      <c r="S11" s="295">
        <f>'Dia18'!$W$13</f>
        <v>0</v>
      </c>
      <c r="T11" s="295">
        <f>'Dia19'!$W$13</f>
        <v>0</v>
      </c>
      <c r="U11" s="295">
        <f>'Dia20'!$W$13</f>
        <v>0</v>
      </c>
      <c r="V11" s="295">
        <f>'Dia21'!$W$13</f>
        <v>0</v>
      </c>
      <c r="W11" s="295">
        <f>'Dia22'!$W$13</f>
        <v>0</v>
      </c>
      <c r="X11" s="295">
        <f>'Dia23'!$W$13</f>
        <v>0</v>
      </c>
      <c r="Y11" s="295">
        <f>'Dia24'!$W$13</f>
        <v>0</v>
      </c>
      <c r="Z11" s="295">
        <f>'Dia25'!$W$13</f>
        <v>0</v>
      </c>
      <c r="AA11" s="295">
        <f>'Dia26'!$W$13</f>
        <v>0</v>
      </c>
      <c r="AB11" s="295">
        <f>'Dia27'!$W$13</f>
        <v>0</v>
      </c>
      <c r="AC11" s="295">
        <f>'Dia28'!$W$13</f>
        <v>0</v>
      </c>
      <c r="AD11" s="295">
        <f>'Dia29'!$W$13</f>
        <v>0</v>
      </c>
      <c r="AE11" s="295">
        <f>'Dia30'!$W$13</f>
        <v>0</v>
      </c>
      <c r="AF11" s="304">
        <f>'Dia31'!$W$13</f>
        <v>0</v>
      </c>
    </row>
    <row r="12" spans="1:32" x14ac:dyDescent="0.25">
      <c r="A12" s="334"/>
      <c r="B12" s="333">
        <f>'Dia1'!$W$14</f>
        <v>0</v>
      </c>
      <c r="C12" s="295">
        <f>'Dia2'!$W$14</f>
        <v>0</v>
      </c>
      <c r="D12" s="295">
        <f>'Dia3'!$W$14</f>
        <v>0</v>
      </c>
      <c r="E12" s="295">
        <f>'Dia4'!$W$14</f>
        <v>0</v>
      </c>
      <c r="F12" s="295">
        <f>'Dia5'!$W$14</f>
        <v>0</v>
      </c>
      <c r="G12" s="295">
        <f>'Dia6'!$W$14</f>
        <v>0</v>
      </c>
      <c r="H12" s="295">
        <f>'Dia7'!$W$14</f>
        <v>0</v>
      </c>
      <c r="I12" s="295">
        <f>'Dia8'!$W$14</f>
        <v>0</v>
      </c>
      <c r="J12" s="295">
        <f>'Dia9'!$W$14</f>
        <v>0</v>
      </c>
      <c r="K12" s="295">
        <f>'Dia10'!$W$14</f>
        <v>0</v>
      </c>
      <c r="L12" s="295">
        <f>'Dia11'!$W$14</f>
        <v>0</v>
      </c>
      <c r="M12" s="295">
        <f>'Dia12'!$W$14</f>
        <v>0</v>
      </c>
      <c r="N12" s="295">
        <f>'Dia13'!$W$14</f>
        <v>0</v>
      </c>
      <c r="O12" s="295">
        <f>'Dia14'!$W$14</f>
        <v>0</v>
      </c>
      <c r="P12" s="295">
        <f>'Dia15'!$W$14</f>
        <v>0</v>
      </c>
      <c r="Q12" s="295">
        <f>'Dia16'!$W$14</f>
        <v>0</v>
      </c>
      <c r="R12" s="295">
        <f>'Dia17'!$W$14</f>
        <v>0</v>
      </c>
      <c r="S12" s="295">
        <f>'Dia18'!$W$14</f>
        <v>0</v>
      </c>
      <c r="T12" s="295">
        <f>'Dia19'!$W$14</f>
        <v>0</v>
      </c>
      <c r="U12" s="295">
        <f>'Dia20'!$W$14</f>
        <v>0</v>
      </c>
      <c r="V12" s="295">
        <f>'Dia21'!$W$14</f>
        <v>0</v>
      </c>
      <c r="W12" s="295">
        <f>'Dia22'!$W$14</f>
        <v>0</v>
      </c>
      <c r="X12" s="295">
        <f>'Dia23'!$W$14</f>
        <v>0</v>
      </c>
      <c r="Y12" s="295">
        <f>'Dia24'!$W$14</f>
        <v>0</v>
      </c>
      <c r="Z12" s="295">
        <f>'Dia25'!$W$14</f>
        <v>0</v>
      </c>
      <c r="AA12" s="295">
        <f>'Dia26'!$W$14</f>
        <v>0</v>
      </c>
      <c r="AB12" s="295">
        <f>'Dia27'!$W$14</f>
        <v>0</v>
      </c>
      <c r="AC12" s="295">
        <f>'Dia28'!$W$14</f>
        <v>0</v>
      </c>
      <c r="AD12" s="295">
        <f>'Dia29'!$W$14</f>
        <v>0</v>
      </c>
      <c r="AE12" s="295">
        <f>'Dia30'!$W$14</f>
        <v>0</v>
      </c>
      <c r="AF12" s="304">
        <f>'Dia31'!$W$14</f>
        <v>0</v>
      </c>
    </row>
    <row r="13" spans="1:32" x14ac:dyDescent="0.25">
      <c r="A13" s="332"/>
      <c r="B13" s="333">
        <f>'Dia1'!$W$15</f>
        <v>0</v>
      </c>
      <c r="C13" s="295">
        <f>'Dia2'!$W$15</f>
        <v>0</v>
      </c>
      <c r="D13" s="295">
        <f>'Dia3'!$W$15</f>
        <v>0</v>
      </c>
      <c r="E13" s="295">
        <f>'Dia4'!$W$15</f>
        <v>0</v>
      </c>
      <c r="F13" s="295">
        <f>'Dia5'!$W$15</f>
        <v>0</v>
      </c>
      <c r="G13" s="295">
        <f>'Dia6'!$W$15</f>
        <v>0</v>
      </c>
      <c r="H13" s="295">
        <f>'Dia7'!$W$15</f>
        <v>0</v>
      </c>
      <c r="I13" s="295">
        <f>'Dia8'!$W$15</f>
        <v>0</v>
      </c>
      <c r="J13" s="295">
        <f>'Dia9'!$W$15</f>
        <v>0</v>
      </c>
      <c r="K13" s="295">
        <f>'Dia10'!$W$15</f>
        <v>0</v>
      </c>
      <c r="L13" s="295">
        <f>'Dia11'!$W$15</f>
        <v>0</v>
      </c>
      <c r="M13" s="295">
        <f>'Dia12'!$W$15</f>
        <v>0</v>
      </c>
      <c r="N13" s="295">
        <f>'Dia13'!$W$15</f>
        <v>0</v>
      </c>
      <c r="O13" s="295">
        <f>'Dia14'!$W$15</f>
        <v>0</v>
      </c>
      <c r="P13" s="295">
        <f>'Dia15'!$W$15</f>
        <v>0</v>
      </c>
      <c r="Q13" s="295">
        <f>'Dia16'!$W$15</f>
        <v>0</v>
      </c>
      <c r="R13" s="295">
        <f>'Dia17'!$W$15</f>
        <v>0</v>
      </c>
      <c r="S13" s="295">
        <f>'Dia18'!$W$15</f>
        <v>0</v>
      </c>
      <c r="T13" s="295">
        <f>'Dia19'!$W$15</f>
        <v>0</v>
      </c>
      <c r="U13" s="295">
        <f>'Dia20'!$W$15</f>
        <v>0</v>
      </c>
      <c r="V13" s="295">
        <f>'Dia21'!$W$15</f>
        <v>0</v>
      </c>
      <c r="W13" s="295">
        <f>'Dia22'!$W$15</f>
        <v>0</v>
      </c>
      <c r="X13" s="295">
        <f>'Dia23'!$W$15</f>
        <v>0</v>
      </c>
      <c r="Y13" s="295">
        <f>'Dia24'!$W$15</f>
        <v>0</v>
      </c>
      <c r="Z13" s="295">
        <f>'Dia25'!$W$15</f>
        <v>0</v>
      </c>
      <c r="AA13" s="295">
        <f>'Dia26'!$W$15</f>
        <v>0</v>
      </c>
      <c r="AB13" s="295">
        <f>'Dia27'!$W$15</f>
        <v>0</v>
      </c>
      <c r="AC13" s="295">
        <f>'Dia28'!$W$15</f>
        <v>0</v>
      </c>
      <c r="AD13" s="295">
        <f>'Dia29'!$W$15</f>
        <v>0</v>
      </c>
      <c r="AE13" s="295">
        <f>'Dia30'!$W$15</f>
        <v>0</v>
      </c>
      <c r="AF13" s="304">
        <f>'Dia31'!$W$15</f>
        <v>0</v>
      </c>
    </row>
    <row r="14" spans="1:32" x14ac:dyDescent="0.25">
      <c r="A14" s="334"/>
      <c r="B14" s="333">
        <f>'Dia1'!$W$16</f>
        <v>0</v>
      </c>
      <c r="C14" s="295">
        <f>'Dia2'!$W$16</f>
        <v>0</v>
      </c>
      <c r="D14" s="295">
        <f>'Dia3'!$W$16</f>
        <v>0</v>
      </c>
      <c r="E14" s="295">
        <f>'Dia4'!$W$16</f>
        <v>0</v>
      </c>
      <c r="F14" s="295">
        <f>'Dia5'!$W$16</f>
        <v>0</v>
      </c>
      <c r="G14" s="295">
        <f>'Dia6'!$W$16</f>
        <v>0</v>
      </c>
      <c r="H14" s="295">
        <f>'Dia7'!$W$16</f>
        <v>0</v>
      </c>
      <c r="I14" s="295">
        <f>'Dia8'!$W$16</f>
        <v>0</v>
      </c>
      <c r="J14" s="295">
        <f>'Dia9'!$W$16</f>
        <v>0</v>
      </c>
      <c r="K14" s="295">
        <f>'Dia10'!$W$16</f>
        <v>0</v>
      </c>
      <c r="L14" s="295">
        <f>'Dia11'!$W$16</f>
        <v>0</v>
      </c>
      <c r="M14" s="295">
        <f>'Dia12'!$W$16</f>
        <v>0</v>
      </c>
      <c r="N14" s="295">
        <f>'Dia13'!$W$16</f>
        <v>0</v>
      </c>
      <c r="O14" s="295">
        <f>'Dia14'!$W$16</f>
        <v>0</v>
      </c>
      <c r="P14" s="295">
        <f>'Dia15'!$W$16</f>
        <v>0</v>
      </c>
      <c r="Q14" s="295">
        <f>'Dia16'!$W$16</f>
        <v>0</v>
      </c>
      <c r="R14" s="295">
        <f>'Dia17'!$W$16</f>
        <v>0</v>
      </c>
      <c r="S14" s="295">
        <f>'Dia18'!$W$16</f>
        <v>0</v>
      </c>
      <c r="T14" s="295">
        <f>'Dia19'!$W$16</f>
        <v>0</v>
      </c>
      <c r="U14" s="295">
        <f>'Dia20'!$W$16</f>
        <v>0</v>
      </c>
      <c r="V14" s="295">
        <f>'Dia21'!$W$16</f>
        <v>0</v>
      </c>
      <c r="W14" s="295">
        <f>'Dia22'!$W$16</f>
        <v>0</v>
      </c>
      <c r="X14" s="295">
        <f>'Dia23'!$W$16</f>
        <v>0</v>
      </c>
      <c r="Y14" s="295">
        <f>'Dia24'!$W$16</f>
        <v>0</v>
      </c>
      <c r="Z14" s="295">
        <f>'Dia25'!$W$16</f>
        <v>0</v>
      </c>
      <c r="AA14" s="295">
        <f>'Dia26'!$W$16</f>
        <v>0</v>
      </c>
      <c r="AB14" s="295">
        <f>'Dia27'!$W$16</f>
        <v>0</v>
      </c>
      <c r="AC14" s="295">
        <f>'Dia28'!$W$16</f>
        <v>0</v>
      </c>
      <c r="AD14" s="295">
        <f>'Dia29'!$W$16</f>
        <v>0</v>
      </c>
      <c r="AE14" s="295">
        <f>'Dia30'!$W$16</f>
        <v>0</v>
      </c>
      <c r="AF14" s="304">
        <f>'Dia31'!$W$16</f>
        <v>0</v>
      </c>
    </row>
    <row r="15" spans="1:32" x14ac:dyDescent="0.25">
      <c r="A15" s="332"/>
      <c r="B15" s="333">
        <f>'Dia1'!$W$17</f>
        <v>0</v>
      </c>
      <c r="C15" s="295">
        <f>'Dia2'!$W$17</f>
        <v>0</v>
      </c>
      <c r="D15" s="295">
        <f>'Dia3'!$W$17</f>
        <v>0</v>
      </c>
      <c r="E15" s="295">
        <f>'Dia4'!$W$17</f>
        <v>0</v>
      </c>
      <c r="F15" s="295">
        <f>'Dia5'!$W$17</f>
        <v>0</v>
      </c>
      <c r="G15" s="295">
        <f>'Dia6'!$W$17</f>
        <v>0</v>
      </c>
      <c r="H15" s="295">
        <f>'Dia7'!$W$17</f>
        <v>0</v>
      </c>
      <c r="I15" s="295">
        <f>'Dia8'!$W$17</f>
        <v>0</v>
      </c>
      <c r="J15" s="295">
        <f>'Dia9'!$W$17</f>
        <v>0</v>
      </c>
      <c r="K15" s="295">
        <f>'Dia10'!$W$17</f>
        <v>0</v>
      </c>
      <c r="L15" s="295">
        <f>'Dia11'!$W$17</f>
        <v>0</v>
      </c>
      <c r="M15" s="295">
        <f>'Dia12'!$W$17</f>
        <v>0</v>
      </c>
      <c r="N15" s="295">
        <f>'Dia13'!$W$17</f>
        <v>0</v>
      </c>
      <c r="O15" s="295">
        <f>'Dia14'!$W$17</f>
        <v>0</v>
      </c>
      <c r="P15" s="295">
        <f>'Dia15'!$W$17</f>
        <v>0</v>
      </c>
      <c r="Q15" s="295">
        <f>'Dia16'!$W$17</f>
        <v>0</v>
      </c>
      <c r="R15" s="295">
        <f>'Dia17'!$W$17</f>
        <v>0</v>
      </c>
      <c r="S15" s="295">
        <f>'Dia18'!$W$17</f>
        <v>0</v>
      </c>
      <c r="T15" s="295">
        <f>'Dia19'!$W$17</f>
        <v>0</v>
      </c>
      <c r="U15" s="295">
        <f>'Dia20'!$W$17</f>
        <v>0</v>
      </c>
      <c r="V15" s="295">
        <f>'Dia21'!$W$17</f>
        <v>0</v>
      </c>
      <c r="W15" s="295">
        <f>'Dia22'!$W$17</f>
        <v>0</v>
      </c>
      <c r="X15" s="295">
        <f>'Dia23'!$W$17</f>
        <v>0</v>
      </c>
      <c r="Y15" s="295">
        <f>'Dia24'!$W$17</f>
        <v>0</v>
      </c>
      <c r="Z15" s="295">
        <f>'Dia25'!$W$17</f>
        <v>0</v>
      </c>
      <c r="AA15" s="295">
        <f>'Dia26'!$W$17</f>
        <v>0</v>
      </c>
      <c r="AB15" s="295">
        <f>'Dia27'!$W$17</f>
        <v>0</v>
      </c>
      <c r="AC15" s="295">
        <f>'Dia28'!$W$17</f>
        <v>0</v>
      </c>
      <c r="AD15" s="295">
        <f>'Dia29'!$W$17</f>
        <v>0</v>
      </c>
      <c r="AE15" s="295">
        <f>'Dia30'!$W$17</f>
        <v>0</v>
      </c>
      <c r="AF15" s="304">
        <f>'Dia31'!$W$17</f>
        <v>0</v>
      </c>
    </row>
    <row r="16" spans="1:32" x14ac:dyDescent="0.25">
      <c r="A16" s="334"/>
      <c r="B16" s="333">
        <f>'Dia1'!$W$18</f>
        <v>0</v>
      </c>
      <c r="C16" s="295">
        <f>'Dia2'!$W$18</f>
        <v>0</v>
      </c>
      <c r="D16" s="295">
        <f>'Dia3'!$W$18</f>
        <v>0</v>
      </c>
      <c r="E16" s="295">
        <f>'Dia4'!$W$18</f>
        <v>0</v>
      </c>
      <c r="F16" s="295">
        <f>'Dia5'!$W$18</f>
        <v>0</v>
      </c>
      <c r="G16" s="295">
        <f>'Dia6'!$W$18</f>
        <v>0</v>
      </c>
      <c r="H16" s="295">
        <f>'Dia7'!$W$18</f>
        <v>0</v>
      </c>
      <c r="I16" s="295">
        <f>'Dia8'!$W$18</f>
        <v>0</v>
      </c>
      <c r="J16" s="295">
        <f>'Dia9'!$W$18</f>
        <v>0</v>
      </c>
      <c r="K16" s="295">
        <f>'Dia10'!$W$18</f>
        <v>0</v>
      </c>
      <c r="L16" s="295">
        <f>'Dia11'!$W$18</f>
        <v>0</v>
      </c>
      <c r="M16" s="295">
        <f>'Dia12'!$W$18</f>
        <v>0</v>
      </c>
      <c r="N16" s="295">
        <f>'Dia13'!$W$18</f>
        <v>0</v>
      </c>
      <c r="O16" s="295">
        <f>'Dia14'!$W$18</f>
        <v>0</v>
      </c>
      <c r="P16" s="295">
        <f>'Dia15'!$W$18</f>
        <v>0</v>
      </c>
      <c r="Q16" s="295">
        <f>'Dia16'!$W$18</f>
        <v>0</v>
      </c>
      <c r="R16" s="295">
        <f>'Dia17'!$W$18</f>
        <v>0</v>
      </c>
      <c r="S16" s="295">
        <f>'Dia18'!$W$18</f>
        <v>0</v>
      </c>
      <c r="T16" s="295">
        <f>'Dia19'!$W$18</f>
        <v>0</v>
      </c>
      <c r="U16" s="295">
        <f>'Dia20'!$W$18</f>
        <v>0</v>
      </c>
      <c r="V16" s="295">
        <f>'Dia21'!$W$18</f>
        <v>0</v>
      </c>
      <c r="W16" s="295">
        <f>'Dia22'!$W$18</f>
        <v>0</v>
      </c>
      <c r="X16" s="295">
        <f>'Dia23'!$W$18</f>
        <v>0</v>
      </c>
      <c r="Y16" s="295">
        <f>'Dia24'!$W$18</f>
        <v>0</v>
      </c>
      <c r="Z16" s="295">
        <f>'Dia25'!$W$18</f>
        <v>0</v>
      </c>
      <c r="AA16" s="295">
        <f>'Dia26'!$W$18</f>
        <v>0</v>
      </c>
      <c r="AB16" s="295">
        <f>'Dia27'!$W$18</f>
        <v>0</v>
      </c>
      <c r="AC16" s="295">
        <f>'Dia28'!$W$18</f>
        <v>0</v>
      </c>
      <c r="AD16" s="295">
        <f>'Dia29'!$W$18</f>
        <v>0</v>
      </c>
      <c r="AE16" s="295">
        <f>'Dia30'!$W$18</f>
        <v>0</v>
      </c>
      <c r="AF16" s="304">
        <f>'Dia31'!$W$18</f>
        <v>0</v>
      </c>
    </row>
    <row r="17" spans="1:32" x14ac:dyDescent="0.25">
      <c r="A17" s="332"/>
      <c r="B17" s="333">
        <f>'Dia1'!$W$19</f>
        <v>0</v>
      </c>
      <c r="C17" s="295">
        <f>'Dia2'!$W$19</f>
        <v>0</v>
      </c>
      <c r="D17" s="295">
        <f>'Dia3'!$W$19</f>
        <v>0</v>
      </c>
      <c r="E17" s="295">
        <f>'Dia4'!$W$19</f>
        <v>0</v>
      </c>
      <c r="F17" s="295">
        <f>'Dia5'!$W$19</f>
        <v>0</v>
      </c>
      <c r="G17" s="295">
        <f>'Dia6'!$W$19</f>
        <v>0</v>
      </c>
      <c r="H17" s="295">
        <f>'Dia7'!$W$19</f>
        <v>0</v>
      </c>
      <c r="I17" s="295">
        <f>'Dia8'!$W$19</f>
        <v>0</v>
      </c>
      <c r="J17" s="295">
        <f>'Dia9'!$W$19</f>
        <v>0</v>
      </c>
      <c r="K17" s="295">
        <f>'Dia10'!$W$19</f>
        <v>0</v>
      </c>
      <c r="L17" s="295">
        <f>'Dia11'!$W$19</f>
        <v>0</v>
      </c>
      <c r="M17" s="295">
        <f>'Dia12'!$W$19</f>
        <v>0</v>
      </c>
      <c r="N17" s="295">
        <f>'Dia13'!$W$19</f>
        <v>0</v>
      </c>
      <c r="O17" s="295">
        <f>'Dia14'!$W$19</f>
        <v>0</v>
      </c>
      <c r="P17" s="295">
        <f>'Dia15'!$W$19</f>
        <v>0</v>
      </c>
      <c r="Q17" s="295">
        <f>'Dia16'!$W$19</f>
        <v>0</v>
      </c>
      <c r="R17" s="295">
        <f>'Dia17'!$W$19</f>
        <v>0</v>
      </c>
      <c r="S17" s="295">
        <f>'Dia18'!$W$19</f>
        <v>0</v>
      </c>
      <c r="T17" s="295">
        <f>'Dia19'!$W$19</f>
        <v>0</v>
      </c>
      <c r="U17" s="295">
        <f>'Dia20'!$W$19</f>
        <v>0</v>
      </c>
      <c r="V17" s="295">
        <f>'Dia21'!$W$19</f>
        <v>0</v>
      </c>
      <c r="W17" s="295">
        <f>'Dia22'!$W$19</f>
        <v>0</v>
      </c>
      <c r="X17" s="295">
        <f>'Dia23'!$W$19</f>
        <v>0</v>
      </c>
      <c r="Y17" s="295">
        <f>'Dia24'!$W$19</f>
        <v>0</v>
      </c>
      <c r="Z17" s="295">
        <f>'Dia25'!$W$19</f>
        <v>0</v>
      </c>
      <c r="AA17" s="295">
        <f>'Dia26'!$W$19</f>
        <v>0</v>
      </c>
      <c r="AB17" s="295">
        <f>'Dia27'!$W$19</f>
        <v>0</v>
      </c>
      <c r="AC17" s="295">
        <f>'Dia28'!$W$19</f>
        <v>0</v>
      </c>
      <c r="AD17" s="295">
        <f>'Dia29'!$W$19</f>
        <v>0</v>
      </c>
      <c r="AE17" s="295">
        <f>'Dia30'!$W$19</f>
        <v>0</v>
      </c>
      <c r="AF17" s="304">
        <f>'Dia31'!$W$19</f>
        <v>0</v>
      </c>
    </row>
    <row r="18" spans="1:32" x14ac:dyDescent="0.25">
      <c r="A18" s="334"/>
      <c r="B18" s="333">
        <f>'Dia1'!$W$20</f>
        <v>0</v>
      </c>
      <c r="C18" s="295">
        <f>'Dia2'!$W$20</f>
        <v>0</v>
      </c>
      <c r="D18" s="295">
        <f>'Dia3'!$W$20</f>
        <v>0</v>
      </c>
      <c r="E18" s="295">
        <f>'Dia4'!$W$20</f>
        <v>0</v>
      </c>
      <c r="F18" s="295">
        <f>'Dia5'!$W$20</f>
        <v>0</v>
      </c>
      <c r="G18" s="295">
        <f>'Dia6'!$W$20</f>
        <v>0</v>
      </c>
      <c r="H18" s="295">
        <f>'Dia7'!$W$20</f>
        <v>0</v>
      </c>
      <c r="I18" s="295">
        <f>'Dia8'!$W$20</f>
        <v>0</v>
      </c>
      <c r="J18" s="295">
        <f>'Dia9'!$W$20</f>
        <v>0</v>
      </c>
      <c r="K18" s="295">
        <f>'Dia10'!$W$20</f>
        <v>0</v>
      </c>
      <c r="L18" s="295">
        <f>'Dia11'!$W$20</f>
        <v>0</v>
      </c>
      <c r="M18" s="295">
        <f>'Dia12'!$W$20</f>
        <v>0</v>
      </c>
      <c r="N18" s="295">
        <f>'Dia13'!$W$20</f>
        <v>0</v>
      </c>
      <c r="O18" s="295">
        <f>'Dia14'!$W$20</f>
        <v>0</v>
      </c>
      <c r="P18" s="295">
        <f>'Dia15'!$W$20</f>
        <v>0</v>
      </c>
      <c r="Q18" s="295">
        <f>'Dia16'!$W$20</f>
        <v>0</v>
      </c>
      <c r="R18" s="295">
        <f>'Dia17'!$W$20</f>
        <v>0</v>
      </c>
      <c r="S18" s="295">
        <f>'Dia18'!$W$20</f>
        <v>0</v>
      </c>
      <c r="T18" s="295">
        <f>'Dia19'!$W$20</f>
        <v>0</v>
      </c>
      <c r="U18" s="295">
        <f>'Dia20'!$W$20</f>
        <v>0</v>
      </c>
      <c r="V18" s="295">
        <f>'Dia21'!$W$20</f>
        <v>0</v>
      </c>
      <c r="W18" s="295">
        <f>'Dia22'!$W$20</f>
        <v>0</v>
      </c>
      <c r="X18" s="295">
        <f>'Dia23'!$W$20</f>
        <v>0</v>
      </c>
      <c r="Y18" s="295">
        <f>'Dia24'!$W$20</f>
        <v>0</v>
      </c>
      <c r="Z18" s="295">
        <f>'Dia25'!$W$20</f>
        <v>0</v>
      </c>
      <c r="AA18" s="295">
        <f>'Dia26'!$W$20</f>
        <v>0</v>
      </c>
      <c r="AB18" s="295">
        <f>'Dia27'!$W$20</f>
        <v>0</v>
      </c>
      <c r="AC18" s="295">
        <f>'Dia28'!$W$20</f>
        <v>0</v>
      </c>
      <c r="AD18" s="295">
        <f>'Dia29'!$W$20</f>
        <v>0</v>
      </c>
      <c r="AE18" s="295">
        <f>'Dia30'!$W$20</f>
        <v>0</v>
      </c>
      <c r="AF18" s="304">
        <f>'Dia31'!$W$20</f>
        <v>0</v>
      </c>
    </row>
    <row r="19" spans="1:32" x14ac:dyDescent="0.25">
      <c r="A19" s="332"/>
      <c r="B19" s="333">
        <f>'Dia1'!$W$21</f>
        <v>0</v>
      </c>
      <c r="C19" s="295">
        <f>'Dia2'!$W$21</f>
        <v>0</v>
      </c>
      <c r="D19" s="295">
        <f>'Dia3'!$W$21</f>
        <v>0</v>
      </c>
      <c r="E19" s="295">
        <f>'Dia4'!$W$21</f>
        <v>0</v>
      </c>
      <c r="F19" s="295">
        <f>'Dia5'!$W$21</f>
        <v>0</v>
      </c>
      <c r="G19" s="295">
        <f>'Dia6'!$W$21</f>
        <v>0</v>
      </c>
      <c r="H19" s="295">
        <f>'Dia7'!$W$21</f>
        <v>0</v>
      </c>
      <c r="I19" s="295">
        <f>'Dia8'!$W$21</f>
        <v>0</v>
      </c>
      <c r="J19" s="295">
        <f>'Dia9'!$W$21</f>
        <v>0</v>
      </c>
      <c r="K19" s="295">
        <f>'Dia10'!$W$21</f>
        <v>0</v>
      </c>
      <c r="L19" s="295">
        <f>'Dia11'!$W$21</f>
        <v>0</v>
      </c>
      <c r="M19" s="295">
        <f>'Dia12'!$W$21</f>
        <v>0</v>
      </c>
      <c r="N19" s="295">
        <f>'Dia13'!$W$21</f>
        <v>0</v>
      </c>
      <c r="O19" s="295">
        <f>'Dia14'!$W$21</f>
        <v>0</v>
      </c>
      <c r="P19" s="295">
        <f>'Dia15'!$W$21</f>
        <v>0</v>
      </c>
      <c r="Q19" s="295">
        <f>'Dia16'!$W$21</f>
        <v>0</v>
      </c>
      <c r="R19" s="295">
        <f>'Dia17'!$W$21</f>
        <v>0</v>
      </c>
      <c r="S19" s="295">
        <f>'Dia18'!$W$21</f>
        <v>0</v>
      </c>
      <c r="T19" s="295">
        <f>'Dia19'!$W$21</f>
        <v>0</v>
      </c>
      <c r="U19" s="295">
        <f>'Dia20'!$W$21</f>
        <v>0</v>
      </c>
      <c r="V19" s="295">
        <f>'Dia21'!$W$21</f>
        <v>0</v>
      </c>
      <c r="W19" s="295">
        <f>'Dia22'!$W$21</f>
        <v>0</v>
      </c>
      <c r="X19" s="295">
        <f>'Dia23'!$W$21</f>
        <v>0</v>
      </c>
      <c r="Y19" s="295">
        <f>'Dia24'!$W$21</f>
        <v>0</v>
      </c>
      <c r="Z19" s="295">
        <f>'Dia25'!$W$21</f>
        <v>0</v>
      </c>
      <c r="AA19" s="295">
        <f>'Dia26'!$W$21</f>
        <v>0</v>
      </c>
      <c r="AB19" s="295">
        <f>'Dia27'!$W$21</f>
        <v>0</v>
      </c>
      <c r="AC19" s="295">
        <f>'Dia28'!$W$21</f>
        <v>0</v>
      </c>
      <c r="AD19" s="295">
        <f>'Dia29'!$W$21</f>
        <v>0</v>
      </c>
      <c r="AE19" s="295">
        <f>'Dia30'!$W$21</f>
        <v>0</v>
      </c>
      <c r="AF19" s="304">
        <f>'Dia31'!$W$21</f>
        <v>0</v>
      </c>
    </row>
    <row r="20" spans="1:32" x14ac:dyDescent="0.25">
      <c r="A20" s="334"/>
      <c r="B20" s="333">
        <f>'Dia1'!$W$22</f>
        <v>0</v>
      </c>
      <c r="C20" s="295">
        <f>'Dia2'!$W$22</f>
        <v>0</v>
      </c>
      <c r="D20" s="295">
        <f>'Dia3'!$W$22</f>
        <v>0</v>
      </c>
      <c r="E20" s="295">
        <f>'Dia4'!$W$22</f>
        <v>0</v>
      </c>
      <c r="F20" s="295">
        <f>'Dia5'!$W$22</f>
        <v>0</v>
      </c>
      <c r="G20" s="295">
        <f>'Dia6'!$W$22</f>
        <v>0</v>
      </c>
      <c r="H20" s="295">
        <f>'Dia7'!$W$22</f>
        <v>0</v>
      </c>
      <c r="I20" s="295">
        <f>'Dia8'!$W$22</f>
        <v>0</v>
      </c>
      <c r="J20" s="295">
        <f>'Dia9'!$W$22</f>
        <v>0</v>
      </c>
      <c r="K20" s="295">
        <f>'Dia10'!$W$22</f>
        <v>0</v>
      </c>
      <c r="L20" s="295">
        <f>'Dia11'!$W$22</f>
        <v>0</v>
      </c>
      <c r="M20" s="295">
        <f>'Dia12'!$W$22</f>
        <v>0</v>
      </c>
      <c r="N20" s="295">
        <f>'Dia13'!$W$22</f>
        <v>0</v>
      </c>
      <c r="O20" s="295">
        <f>'Dia14'!$W$22</f>
        <v>0</v>
      </c>
      <c r="P20" s="295">
        <f>'Dia15'!$W$22</f>
        <v>0</v>
      </c>
      <c r="Q20" s="295">
        <f>'Dia16'!$W$22</f>
        <v>0</v>
      </c>
      <c r="R20" s="295">
        <f>'Dia17'!$W$22</f>
        <v>0</v>
      </c>
      <c r="S20" s="295">
        <f>'Dia18'!$W$22</f>
        <v>0</v>
      </c>
      <c r="T20" s="295">
        <f>'Dia19'!$W$22</f>
        <v>0</v>
      </c>
      <c r="U20" s="295">
        <f>'Dia20'!$W$22</f>
        <v>0</v>
      </c>
      <c r="V20" s="295">
        <f>'Dia21'!$W$22</f>
        <v>0</v>
      </c>
      <c r="W20" s="295">
        <f>'Dia22'!$W$22</f>
        <v>0</v>
      </c>
      <c r="X20" s="295">
        <f>'Dia23'!$W$22</f>
        <v>0</v>
      </c>
      <c r="Y20" s="295">
        <f>'Dia24'!$W$22</f>
        <v>0</v>
      </c>
      <c r="Z20" s="295">
        <f>'Dia25'!$W$22</f>
        <v>0</v>
      </c>
      <c r="AA20" s="295">
        <f>'Dia26'!$W$22</f>
        <v>0</v>
      </c>
      <c r="AB20" s="295">
        <f>'Dia27'!$W$22</f>
        <v>0</v>
      </c>
      <c r="AC20" s="295">
        <f>'Dia28'!$W$22</f>
        <v>0</v>
      </c>
      <c r="AD20" s="295">
        <f>'Dia29'!$W$22</f>
        <v>0</v>
      </c>
      <c r="AE20" s="295">
        <f>'Dia30'!$W$22</f>
        <v>0</v>
      </c>
      <c r="AF20" s="304">
        <f>'Dia31'!$W$22</f>
        <v>0</v>
      </c>
    </row>
    <row r="21" spans="1:32" x14ac:dyDescent="0.25">
      <c r="A21" s="332"/>
      <c r="B21" s="333">
        <f>'Dia1'!$W$23</f>
        <v>0</v>
      </c>
      <c r="C21" s="295">
        <f>'Dia2'!$W$23</f>
        <v>0</v>
      </c>
      <c r="D21" s="295">
        <f>'Dia3'!$W$23</f>
        <v>0</v>
      </c>
      <c r="E21" s="295">
        <f>'Dia4'!$W$23</f>
        <v>0</v>
      </c>
      <c r="F21" s="295">
        <f>'Dia5'!$W$23</f>
        <v>0</v>
      </c>
      <c r="G21" s="295">
        <f>'Dia6'!$W$23</f>
        <v>0</v>
      </c>
      <c r="H21" s="295">
        <f>'Dia7'!$W$23</f>
        <v>0</v>
      </c>
      <c r="I21" s="295">
        <f>'Dia8'!$W$23</f>
        <v>0</v>
      </c>
      <c r="J21" s="295">
        <f>'Dia9'!$W$23</f>
        <v>0</v>
      </c>
      <c r="K21" s="295">
        <f>'Dia10'!$W$23</f>
        <v>0</v>
      </c>
      <c r="L21" s="295">
        <f>'Dia11'!$W$23</f>
        <v>0</v>
      </c>
      <c r="M21" s="295">
        <f>'Dia12'!$W$23</f>
        <v>0</v>
      </c>
      <c r="N21" s="295">
        <f>'Dia13'!$W$23</f>
        <v>0</v>
      </c>
      <c r="O21" s="295">
        <f>'Dia14'!$W$23</f>
        <v>0</v>
      </c>
      <c r="P21" s="295">
        <f>'Dia15'!$W$23</f>
        <v>0</v>
      </c>
      <c r="Q21" s="295">
        <f>'Dia16'!$W$23</f>
        <v>0</v>
      </c>
      <c r="R21" s="295">
        <f>'Dia17'!$W$23</f>
        <v>0</v>
      </c>
      <c r="S21" s="295">
        <f>'Dia18'!$W$23</f>
        <v>0</v>
      </c>
      <c r="T21" s="295">
        <f>'Dia19'!$W$23</f>
        <v>0</v>
      </c>
      <c r="U21" s="295">
        <f>'Dia20'!$W$23</f>
        <v>0</v>
      </c>
      <c r="V21" s="295">
        <f>'Dia21'!$W$23</f>
        <v>0</v>
      </c>
      <c r="W21" s="295">
        <f>'Dia22'!$W$23</f>
        <v>0</v>
      </c>
      <c r="X21" s="295">
        <f>'Dia23'!$W$23</f>
        <v>0</v>
      </c>
      <c r="Y21" s="295">
        <f>'Dia24'!$W$23</f>
        <v>0</v>
      </c>
      <c r="Z21" s="295">
        <f>'Dia25'!$W$23</f>
        <v>0</v>
      </c>
      <c r="AA21" s="295">
        <f>'Dia26'!$W$23</f>
        <v>0</v>
      </c>
      <c r="AB21" s="295">
        <f>'Dia27'!$W$23</f>
        <v>0</v>
      </c>
      <c r="AC21" s="295">
        <f>'Dia28'!$W$23</f>
        <v>0</v>
      </c>
      <c r="AD21" s="295">
        <f>'Dia29'!$W$23</f>
        <v>0</v>
      </c>
      <c r="AE21" s="295">
        <f>'Dia30'!$W$23</f>
        <v>0</v>
      </c>
      <c r="AF21" s="304">
        <f>'Dia31'!$W$23</f>
        <v>0</v>
      </c>
    </row>
    <row r="22" spans="1:32" x14ac:dyDescent="0.25">
      <c r="A22" s="334"/>
      <c r="B22" s="333">
        <f>'Dia1'!$W$24</f>
        <v>0</v>
      </c>
      <c r="C22" s="295">
        <f>'Dia2'!$W$24</f>
        <v>0</v>
      </c>
      <c r="D22" s="295">
        <f>'Dia3'!$W$24</f>
        <v>0</v>
      </c>
      <c r="E22" s="295">
        <f>'Dia4'!$W$24</f>
        <v>0</v>
      </c>
      <c r="F22" s="295">
        <f>'Dia5'!$W$24</f>
        <v>0</v>
      </c>
      <c r="G22" s="295">
        <f>'Dia6'!$W$24</f>
        <v>0</v>
      </c>
      <c r="H22" s="295">
        <f>'Dia7'!$W$24</f>
        <v>0</v>
      </c>
      <c r="I22" s="295">
        <f>'Dia8'!$W$24</f>
        <v>0</v>
      </c>
      <c r="J22" s="295">
        <f>'Dia9'!$W$24</f>
        <v>0</v>
      </c>
      <c r="K22" s="295">
        <f>'Dia10'!$W$24</f>
        <v>0</v>
      </c>
      <c r="L22" s="295">
        <f>'Dia11'!$W$24</f>
        <v>0</v>
      </c>
      <c r="M22" s="295">
        <f>'Dia12'!$W$24</f>
        <v>0</v>
      </c>
      <c r="N22" s="295">
        <f>'Dia13'!$W$24</f>
        <v>0</v>
      </c>
      <c r="O22" s="295">
        <f>'Dia14'!$W$24</f>
        <v>0</v>
      </c>
      <c r="P22" s="295">
        <f>'Dia15'!$W$24</f>
        <v>0</v>
      </c>
      <c r="Q22" s="295">
        <f>'Dia16'!$W$24</f>
        <v>0</v>
      </c>
      <c r="R22" s="295">
        <f>'Dia17'!$W$24</f>
        <v>0</v>
      </c>
      <c r="S22" s="295">
        <f>'Dia18'!$W$24</f>
        <v>0</v>
      </c>
      <c r="T22" s="295">
        <f>'Dia19'!$W$24</f>
        <v>0</v>
      </c>
      <c r="U22" s="295">
        <f>'Dia20'!$W$24</f>
        <v>0</v>
      </c>
      <c r="V22" s="295">
        <f>'Dia21'!$W$24</f>
        <v>0</v>
      </c>
      <c r="W22" s="295">
        <f>'Dia22'!$W$24</f>
        <v>0</v>
      </c>
      <c r="X22" s="295">
        <f>'Dia23'!$W$24</f>
        <v>0</v>
      </c>
      <c r="Y22" s="295">
        <f>'Dia24'!$W$24</f>
        <v>0</v>
      </c>
      <c r="Z22" s="295">
        <f>'Dia25'!$W$24</f>
        <v>0</v>
      </c>
      <c r="AA22" s="295">
        <f>'Dia26'!$W$24</f>
        <v>0</v>
      </c>
      <c r="AB22" s="295">
        <f>'Dia27'!$W$24</f>
        <v>0</v>
      </c>
      <c r="AC22" s="295">
        <f>'Dia28'!$W$24</f>
        <v>0</v>
      </c>
      <c r="AD22" s="295">
        <f>'Dia29'!$W$24</f>
        <v>0</v>
      </c>
      <c r="AE22" s="295">
        <f>'Dia30'!$W$24</f>
        <v>0</v>
      </c>
      <c r="AF22" s="304">
        <f>'Dia31'!$W$24</f>
        <v>0</v>
      </c>
    </row>
    <row r="23" spans="1:32" x14ac:dyDescent="0.25">
      <c r="A23" s="332"/>
      <c r="B23" s="333">
        <f>'Dia1'!$W$25</f>
        <v>0</v>
      </c>
      <c r="C23" s="295">
        <f>'Dia2'!$W$25</f>
        <v>0</v>
      </c>
      <c r="D23" s="295">
        <f>'Dia3'!$W$25</f>
        <v>0</v>
      </c>
      <c r="E23" s="295">
        <f>'Dia4'!$W$25</f>
        <v>0</v>
      </c>
      <c r="F23" s="295">
        <f>'Dia5'!$W$25</f>
        <v>0</v>
      </c>
      <c r="G23" s="295">
        <f>'Dia6'!$W$25</f>
        <v>0</v>
      </c>
      <c r="H23" s="295">
        <f>'Dia7'!$W$25</f>
        <v>0</v>
      </c>
      <c r="I23" s="295">
        <f>'Dia8'!$W$25</f>
        <v>0</v>
      </c>
      <c r="J23" s="295">
        <f>'Dia9'!$W$25</f>
        <v>0</v>
      </c>
      <c r="K23" s="295">
        <f>'Dia10'!$W$25</f>
        <v>0</v>
      </c>
      <c r="L23" s="295">
        <f>'Dia11'!$W$25</f>
        <v>0</v>
      </c>
      <c r="M23" s="295">
        <f>'Dia12'!$W$25</f>
        <v>0</v>
      </c>
      <c r="N23" s="295">
        <f>'Dia13'!$W$25</f>
        <v>0</v>
      </c>
      <c r="O23" s="295">
        <f>'Dia14'!$W$25</f>
        <v>0</v>
      </c>
      <c r="P23" s="295">
        <f>'Dia15'!$W$25</f>
        <v>0</v>
      </c>
      <c r="Q23" s="295">
        <f>'Dia16'!$W$25</f>
        <v>0</v>
      </c>
      <c r="R23" s="295">
        <f>'Dia17'!$W$25</f>
        <v>0</v>
      </c>
      <c r="S23" s="295">
        <f>'Dia18'!$W$25</f>
        <v>0</v>
      </c>
      <c r="T23" s="295">
        <f>'Dia19'!$W$25</f>
        <v>0</v>
      </c>
      <c r="U23" s="295">
        <f>'Dia20'!$W$25</f>
        <v>0</v>
      </c>
      <c r="V23" s="295">
        <f>'Dia21'!$W$25</f>
        <v>0</v>
      </c>
      <c r="W23" s="295">
        <f>'Dia22'!$W$25</f>
        <v>0</v>
      </c>
      <c r="X23" s="295">
        <f>'Dia23'!$W$25</f>
        <v>0</v>
      </c>
      <c r="Y23" s="295">
        <f>'Dia24'!$W$25</f>
        <v>0</v>
      </c>
      <c r="Z23" s="295">
        <f>'Dia25'!$W$25</f>
        <v>0</v>
      </c>
      <c r="AA23" s="295">
        <f>'Dia26'!$W$25</f>
        <v>0</v>
      </c>
      <c r="AB23" s="295">
        <f>'Dia27'!$W$25</f>
        <v>0</v>
      </c>
      <c r="AC23" s="295">
        <f>'Dia28'!$W$25</f>
        <v>0</v>
      </c>
      <c r="AD23" s="295">
        <f>'Dia29'!$W$25</f>
        <v>0</v>
      </c>
      <c r="AE23" s="295">
        <f>'Dia30'!$W$25</f>
        <v>0</v>
      </c>
      <c r="AF23" s="304">
        <f>'Dia31'!$W$25</f>
        <v>0</v>
      </c>
    </row>
    <row r="24" spans="1:32" x14ac:dyDescent="0.25">
      <c r="A24" s="334"/>
      <c r="B24" s="333">
        <f>'Dia1'!$W$26</f>
        <v>0</v>
      </c>
      <c r="C24" s="295">
        <f>'Dia2'!$W$26</f>
        <v>0</v>
      </c>
      <c r="D24" s="295">
        <f>'Dia3'!$W$26</f>
        <v>0</v>
      </c>
      <c r="E24" s="295">
        <f>'Dia4'!$W$26</f>
        <v>0</v>
      </c>
      <c r="F24" s="295">
        <f>'Dia5'!$W$26</f>
        <v>0</v>
      </c>
      <c r="G24" s="295">
        <f>'Dia6'!$W$26</f>
        <v>0</v>
      </c>
      <c r="H24" s="295">
        <f>'Dia7'!$W$26</f>
        <v>0</v>
      </c>
      <c r="I24" s="295">
        <f>'Dia8'!$W$26</f>
        <v>0</v>
      </c>
      <c r="J24" s="295">
        <f>'Dia9'!$W$26</f>
        <v>0</v>
      </c>
      <c r="K24" s="295">
        <f>'Dia10'!$W$26</f>
        <v>0</v>
      </c>
      <c r="L24" s="295">
        <f>'Dia11'!$W$26</f>
        <v>0</v>
      </c>
      <c r="M24" s="295">
        <f>'Dia12'!$W$26</f>
        <v>0</v>
      </c>
      <c r="N24" s="295">
        <f>'Dia13'!$W$26</f>
        <v>0</v>
      </c>
      <c r="O24" s="295">
        <f>'Dia14'!$W$26</f>
        <v>0</v>
      </c>
      <c r="P24" s="295">
        <f>'Dia15'!$W$26</f>
        <v>0</v>
      </c>
      <c r="Q24" s="295">
        <f>'Dia16'!$W$26</f>
        <v>0</v>
      </c>
      <c r="R24" s="295">
        <f>'Dia17'!$W$26</f>
        <v>0</v>
      </c>
      <c r="S24" s="295">
        <f>'Dia18'!$W$26</f>
        <v>0</v>
      </c>
      <c r="T24" s="295">
        <f>'Dia19'!$W$26</f>
        <v>0</v>
      </c>
      <c r="U24" s="295">
        <f>'Dia20'!$W$26</f>
        <v>0</v>
      </c>
      <c r="V24" s="295">
        <f>'Dia21'!$W$26</f>
        <v>0</v>
      </c>
      <c r="W24" s="295">
        <f>'Dia22'!$W$26</f>
        <v>0</v>
      </c>
      <c r="X24" s="295">
        <f>'Dia23'!$W$26</f>
        <v>0</v>
      </c>
      <c r="Y24" s="295">
        <f>'Dia24'!$W$26</f>
        <v>0</v>
      </c>
      <c r="Z24" s="295">
        <f>'Dia25'!$W$26</f>
        <v>0</v>
      </c>
      <c r="AA24" s="295">
        <f>'Dia26'!$W$26</f>
        <v>0</v>
      </c>
      <c r="AB24" s="295">
        <f>'Dia27'!$W$26</f>
        <v>0</v>
      </c>
      <c r="AC24" s="295">
        <f>'Dia28'!$W$26</f>
        <v>0</v>
      </c>
      <c r="AD24" s="295">
        <f>'Dia29'!$W$26</f>
        <v>0</v>
      </c>
      <c r="AE24" s="295">
        <f>'Dia30'!$W$26</f>
        <v>0</v>
      </c>
      <c r="AF24" s="304">
        <f>'Dia31'!$W$26</f>
        <v>0</v>
      </c>
    </row>
    <row r="25" spans="1:32" x14ac:dyDescent="0.25">
      <c r="A25" s="332"/>
      <c r="B25" s="333">
        <f>'Dia1'!W27</f>
        <v>0</v>
      </c>
      <c r="C25" s="295">
        <f>'Dia2'!W27</f>
        <v>0</v>
      </c>
      <c r="D25" s="295">
        <f>'Dia3'!W27</f>
        <v>0</v>
      </c>
      <c r="E25" s="295">
        <f>'Dia4'!W27</f>
        <v>0</v>
      </c>
      <c r="F25" s="295">
        <f>'Dia5'!W27</f>
        <v>0</v>
      </c>
      <c r="G25" s="295">
        <f>'Dia6'!W27</f>
        <v>0</v>
      </c>
      <c r="H25" s="295">
        <f>'Dia7'!W27</f>
        <v>0</v>
      </c>
      <c r="I25" s="295">
        <f>'Dia8'!W27</f>
        <v>0</v>
      </c>
      <c r="J25" s="295">
        <f>'Dia9'!W27</f>
        <v>0</v>
      </c>
      <c r="K25" s="295">
        <f>'Dia10'!W27</f>
        <v>0</v>
      </c>
      <c r="L25" s="295">
        <f>'Dia11'!W27</f>
        <v>0</v>
      </c>
      <c r="M25" s="295">
        <f>'Dia12'!W27</f>
        <v>0</v>
      </c>
      <c r="N25" s="295">
        <f>'Dia13'!W27</f>
        <v>0</v>
      </c>
      <c r="O25" s="295">
        <f>'Dia14'!W27</f>
        <v>0</v>
      </c>
      <c r="P25" s="295">
        <f>'Dia15'!W27</f>
        <v>0</v>
      </c>
      <c r="Q25" s="295">
        <f>'Dia16'!W27</f>
        <v>0</v>
      </c>
      <c r="R25" s="295">
        <f>'Dia17'!W27</f>
        <v>0</v>
      </c>
      <c r="S25" s="295">
        <f>'Dia18'!W27</f>
        <v>0</v>
      </c>
      <c r="T25" s="295">
        <f>'Dia19'!W27</f>
        <v>0</v>
      </c>
      <c r="U25" s="295">
        <f>'Dia20'!W27</f>
        <v>0</v>
      </c>
      <c r="V25" s="295">
        <f>'Dia21'!W27</f>
        <v>0</v>
      </c>
      <c r="W25" s="295">
        <f>'Dia22'!W27</f>
        <v>0</v>
      </c>
      <c r="X25" s="295">
        <f>'Dia23'!W27</f>
        <v>0</v>
      </c>
      <c r="Y25" s="295">
        <f>'Dia24'!W27</f>
        <v>0</v>
      </c>
      <c r="Z25" s="295">
        <f>'Dia25'!W27</f>
        <v>0</v>
      </c>
      <c r="AA25" s="295">
        <f>'Dia26'!W27</f>
        <v>0</v>
      </c>
      <c r="AB25" s="295">
        <f>'Dia27'!W27</f>
        <v>0</v>
      </c>
      <c r="AC25" s="295">
        <f>'Dia28'!W27</f>
        <v>0</v>
      </c>
      <c r="AD25" s="295">
        <f>'Dia29'!W27</f>
        <v>0</v>
      </c>
      <c r="AE25" s="295">
        <f>'Dia30'!W27</f>
        <v>0</v>
      </c>
      <c r="AF25" s="304">
        <f>'Dia31'!W27</f>
        <v>0</v>
      </c>
    </row>
    <row r="26" spans="1:32" s="1" customFormat="1" x14ac:dyDescent="0.25">
      <c r="A26" s="332"/>
      <c r="B26" s="333">
        <f>'Dia1'!W28</f>
        <v>0</v>
      </c>
      <c r="C26" s="295">
        <f>'Dia2'!W28</f>
        <v>0</v>
      </c>
      <c r="D26" s="295">
        <f>'Dia3'!W28</f>
        <v>0</v>
      </c>
      <c r="E26" s="295">
        <f>'Dia4'!W28</f>
        <v>0</v>
      </c>
      <c r="F26" s="295">
        <f>'Dia5'!W28</f>
        <v>0</v>
      </c>
      <c r="G26" s="295">
        <f>'Dia6'!W28</f>
        <v>0</v>
      </c>
      <c r="H26" s="295">
        <f>'Dia7'!W28</f>
        <v>0</v>
      </c>
      <c r="I26" s="295">
        <f>'Dia8'!W28</f>
        <v>0</v>
      </c>
      <c r="J26" s="295">
        <f>'Dia9'!W28</f>
        <v>0</v>
      </c>
      <c r="K26" s="295">
        <f>'Dia10'!W28</f>
        <v>0</v>
      </c>
      <c r="L26" s="295">
        <f>'Dia11'!W28</f>
        <v>0</v>
      </c>
      <c r="M26" s="295">
        <f>'Dia12'!W28</f>
        <v>0</v>
      </c>
      <c r="N26" s="295">
        <f>'Dia13'!W28</f>
        <v>0</v>
      </c>
      <c r="O26" s="295">
        <f>'Dia14'!W28</f>
        <v>0</v>
      </c>
      <c r="P26" s="295">
        <f>'Dia15'!W28</f>
        <v>0</v>
      </c>
      <c r="Q26" s="295">
        <f>'Dia16'!W28</f>
        <v>0</v>
      </c>
      <c r="R26" s="295">
        <f>'Dia17'!W28</f>
        <v>0</v>
      </c>
      <c r="S26" s="295">
        <f>'Dia18'!W28</f>
        <v>0</v>
      </c>
      <c r="T26" s="295">
        <f>'Dia19'!W28</f>
        <v>0</v>
      </c>
      <c r="U26" s="295">
        <f>'Dia20'!W28</f>
        <v>0</v>
      </c>
      <c r="V26" s="295">
        <f>'Dia21'!W28</f>
        <v>0</v>
      </c>
      <c r="W26" s="295">
        <f>'Dia22'!W28</f>
        <v>0</v>
      </c>
      <c r="X26" s="295">
        <f>'Dia23'!W28</f>
        <v>0</v>
      </c>
      <c r="Y26" s="295">
        <f>'Dia24'!W28</f>
        <v>0</v>
      </c>
      <c r="Z26" s="295">
        <f>'Dia25'!W28</f>
        <v>0</v>
      </c>
      <c r="AA26" s="295">
        <f>'Dia26'!W28</f>
        <v>0</v>
      </c>
      <c r="AB26" s="295">
        <f>'Dia27'!W28</f>
        <v>0</v>
      </c>
      <c r="AC26" s="295">
        <f>'Dia28'!W28</f>
        <v>0</v>
      </c>
      <c r="AD26" s="295">
        <f>'Dia29'!W28</f>
        <v>0</v>
      </c>
      <c r="AE26" s="295">
        <f>'Dia30'!W28</f>
        <v>0</v>
      </c>
      <c r="AF26" s="304">
        <f>'Dia31'!W28</f>
        <v>0</v>
      </c>
    </row>
    <row r="27" spans="1:32" s="1" customFormat="1" x14ac:dyDescent="0.25">
      <c r="A27" s="332"/>
      <c r="B27" s="333">
        <f>'Dia1'!W29</f>
        <v>0</v>
      </c>
      <c r="C27" s="295">
        <f>'Dia2'!W29</f>
        <v>0</v>
      </c>
      <c r="D27" s="295">
        <f>'Dia3'!W29</f>
        <v>0</v>
      </c>
      <c r="E27" s="295">
        <f>'Dia4'!W29</f>
        <v>0</v>
      </c>
      <c r="F27" s="295">
        <f>'Dia5'!W29</f>
        <v>0</v>
      </c>
      <c r="G27" s="295">
        <f>'Dia6'!W29</f>
        <v>0</v>
      </c>
      <c r="H27" s="295">
        <f>'Dia7'!W29</f>
        <v>0</v>
      </c>
      <c r="I27" s="295">
        <f>'Dia8'!W29</f>
        <v>0</v>
      </c>
      <c r="J27" s="295">
        <f>'Dia9'!W29</f>
        <v>0</v>
      </c>
      <c r="K27" s="295">
        <f>'Dia10'!W29</f>
        <v>0</v>
      </c>
      <c r="L27" s="295">
        <f>'Dia11'!W29</f>
        <v>0</v>
      </c>
      <c r="M27" s="295">
        <f>'Dia12'!W29</f>
        <v>0</v>
      </c>
      <c r="N27" s="295">
        <f>'Dia13'!W29</f>
        <v>0</v>
      </c>
      <c r="O27" s="295">
        <f>'Dia14'!W29</f>
        <v>0</v>
      </c>
      <c r="P27" s="295">
        <f>'Dia15'!W29</f>
        <v>0</v>
      </c>
      <c r="Q27" s="295">
        <f>'Dia16'!W29</f>
        <v>0</v>
      </c>
      <c r="R27" s="295">
        <f>'Dia17'!W29</f>
        <v>0</v>
      </c>
      <c r="S27" s="295">
        <f>'Dia18'!W29</f>
        <v>0</v>
      </c>
      <c r="T27" s="295">
        <f>'Dia19'!W29</f>
        <v>0</v>
      </c>
      <c r="U27" s="295">
        <f>'Dia20'!W29</f>
        <v>0</v>
      </c>
      <c r="V27" s="295">
        <f>'Dia21'!W29</f>
        <v>0</v>
      </c>
      <c r="W27" s="295">
        <f>'Dia22'!W29</f>
        <v>0</v>
      </c>
      <c r="X27" s="295">
        <f>'Dia23'!W29</f>
        <v>0</v>
      </c>
      <c r="Y27" s="295">
        <f>'Dia24'!W29</f>
        <v>0</v>
      </c>
      <c r="Z27" s="295">
        <f>'Dia25'!W29</f>
        <v>0</v>
      </c>
      <c r="AA27" s="295">
        <f>'Dia26'!W29</f>
        <v>0</v>
      </c>
      <c r="AB27" s="295">
        <f>'Dia27'!W29</f>
        <v>0</v>
      </c>
      <c r="AC27" s="295">
        <f>'Dia28'!W29</f>
        <v>0</v>
      </c>
      <c r="AD27" s="295">
        <f>'Dia29'!W29</f>
        <v>0</v>
      </c>
      <c r="AE27" s="295">
        <f>'Dia30'!W29</f>
        <v>0</v>
      </c>
      <c r="AF27" s="304">
        <f>'Dia31'!W29</f>
        <v>0</v>
      </c>
    </row>
    <row r="28" spans="1:32" s="1" customFormat="1" x14ac:dyDescent="0.25">
      <c r="A28" s="332"/>
      <c r="B28" s="333">
        <f>'Dia1'!W30</f>
        <v>0</v>
      </c>
      <c r="C28" s="295">
        <f>'Dia2'!W30</f>
        <v>0</v>
      </c>
      <c r="D28" s="295">
        <f>'Dia3'!W30</f>
        <v>0</v>
      </c>
      <c r="E28" s="295">
        <f>'Dia4'!W30</f>
        <v>0</v>
      </c>
      <c r="F28" s="295">
        <f>'Dia5'!W30</f>
        <v>0</v>
      </c>
      <c r="G28" s="295">
        <f>'Dia6'!W30</f>
        <v>0</v>
      </c>
      <c r="H28" s="295">
        <f>'Dia7'!W30</f>
        <v>0</v>
      </c>
      <c r="I28" s="295">
        <f>'Dia8'!W30</f>
        <v>0</v>
      </c>
      <c r="J28" s="295">
        <f>'Dia9'!W30</f>
        <v>0</v>
      </c>
      <c r="K28" s="295">
        <f>'Dia10'!W30</f>
        <v>0</v>
      </c>
      <c r="L28" s="295">
        <f>'Dia11'!W30</f>
        <v>0</v>
      </c>
      <c r="M28" s="295">
        <f>'Dia12'!W30</f>
        <v>0</v>
      </c>
      <c r="N28" s="295">
        <f>'Dia13'!W30</f>
        <v>0</v>
      </c>
      <c r="O28" s="295">
        <f>'Dia14'!W30</f>
        <v>0</v>
      </c>
      <c r="P28" s="295">
        <f>'Dia15'!W30</f>
        <v>0</v>
      </c>
      <c r="Q28" s="295">
        <f>'Dia16'!W30</f>
        <v>0</v>
      </c>
      <c r="R28" s="295">
        <f>'Dia17'!W30</f>
        <v>0</v>
      </c>
      <c r="S28" s="295">
        <f>'Dia18'!W30</f>
        <v>0</v>
      </c>
      <c r="T28" s="295">
        <f>'Dia19'!W30</f>
        <v>0</v>
      </c>
      <c r="U28" s="295">
        <f>'Dia20'!W30</f>
        <v>0</v>
      </c>
      <c r="V28" s="295">
        <f>'Dia21'!W30</f>
        <v>0</v>
      </c>
      <c r="W28" s="295">
        <f>'Dia22'!W30</f>
        <v>0</v>
      </c>
      <c r="X28" s="295">
        <f>'Dia23'!W30</f>
        <v>0</v>
      </c>
      <c r="Y28" s="295">
        <f>'Dia24'!W30</f>
        <v>0</v>
      </c>
      <c r="Z28" s="295">
        <f>'Dia25'!W30</f>
        <v>0</v>
      </c>
      <c r="AA28" s="295">
        <f>'Dia26'!W30</f>
        <v>0</v>
      </c>
      <c r="AB28" s="295">
        <f>'Dia27'!W30</f>
        <v>0</v>
      </c>
      <c r="AC28" s="295">
        <f>'Dia28'!W30</f>
        <v>0</v>
      </c>
      <c r="AD28" s="295">
        <f>'Dia29'!W30</f>
        <v>0</v>
      </c>
      <c r="AE28" s="295">
        <f>'Dia30'!W30</f>
        <v>0</v>
      </c>
      <c r="AF28" s="304">
        <f>'Dia31'!W30</f>
        <v>0</v>
      </c>
    </row>
    <row r="29" spans="1:32" s="1" customFormat="1" x14ac:dyDescent="0.25">
      <c r="A29" s="332"/>
      <c r="B29" s="333">
        <f>'Dia1'!W31</f>
        <v>0</v>
      </c>
      <c r="C29" s="295">
        <f>'Dia2'!W31</f>
        <v>0</v>
      </c>
      <c r="D29" s="295">
        <f>'Dia3'!W31</f>
        <v>0</v>
      </c>
      <c r="E29" s="295">
        <f>'Dia4'!W31</f>
        <v>0</v>
      </c>
      <c r="F29" s="295">
        <f>'Dia5'!W31</f>
        <v>0</v>
      </c>
      <c r="G29" s="295">
        <f>'Dia6'!W31</f>
        <v>0</v>
      </c>
      <c r="H29" s="295">
        <f>'Dia7'!W31</f>
        <v>0</v>
      </c>
      <c r="I29" s="295">
        <f>'Dia8'!W31</f>
        <v>0</v>
      </c>
      <c r="J29" s="295">
        <f>'Dia9'!W31</f>
        <v>0</v>
      </c>
      <c r="K29" s="295">
        <f>'Dia10'!W31</f>
        <v>0</v>
      </c>
      <c r="L29" s="295">
        <f>'Dia11'!W31</f>
        <v>0</v>
      </c>
      <c r="M29" s="295">
        <f>'Dia12'!W31</f>
        <v>0</v>
      </c>
      <c r="N29" s="295">
        <f>'Dia13'!W31</f>
        <v>0</v>
      </c>
      <c r="O29" s="295">
        <f>'Dia14'!W31</f>
        <v>0</v>
      </c>
      <c r="P29" s="295">
        <f>'Dia15'!W31</f>
        <v>0</v>
      </c>
      <c r="Q29" s="295">
        <f>'Dia16'!W31</f>
        <v>0</v>
      </c>
      <c r="R29" s="295">
        <f>'Dia17'!W31</f>
        <v>0</v>
      </c>
      <c r="S29" s="295">
        <f>'Dia18'!W31</f>
        <v>0</v>
      </c>
      <c r="T29" s="295">
        <f>'Dia19'!W31</f>
        <v>0</v>
      </c>
      <c r="U29" s="295">
        <f>'Dia20'!W31</f>
        <v>0</v>
      </c>
      <c r="V29" s="295">
        <f>'Dia21'!W31</f>
        <v>0</v>
      </c>
      <c r="W29" s="295">
        <f>'Dia22'!W31</f>
        <v>0</v>
      </c>
      <c r="X29" s="295">
        <f>'Dia23'!W31</f>
        <v>0</v>
      </c>
      <c r="Y29" s="295">
        <f>'Dia24'!W31</f>
        <v>0</v>
      </c>
      <c r="Z29" s="295">
        <f>'Dia25'!W31</f>
        <v>0</v>
      </c>
      <c r="AA29" s="295">
        <f>'Dia26'!W31</f>
        <v>0</v>
      </c>
      <c r="AB29" s="295">
        <f>'Dia27'!W31</f>
        <v>0</v>
      </c>
      <c r="AC29" s="295">
        <f>'Dia28'!W31</f>
        <v>0</v>
      </c>
      <c r="AD29" s="295">
        <f>'Dia29'!W31</f>
        <v>0</v>
      </c>
      <c r="AE29" s="295">
        <f>'Dia30'!W31</f>
        <v>0</v>
      </c>
      <c r="AF29" s="304">
        <f>'Dia31'!W31</f>
        <v>0</v>
      </c>
    </row>
    <row r="30" spans="1:32" s="1" customFormat="1" x14ac:dyDescent="0.25">
      <c r="A30" s="332"/>
      <c r="B30" s="333">
        <f>'Dia1'!W32</f>
        <v>0</v>
      </c>
      <c r="C30" s="295">
        <f>'Dia2'!W32</f>
        <v>0</v>
      </c>
      <c r="D30" s="295">
        <f>'Dia3'!W32</f>
        <v>0</v>
      </c>
      <c r="E30" s="295">
        <f>'Dia4'!W32</f>
        <v>0</v>
      </c>
      <c r="F30" s="295">
        <f>'Dia5'!W32</f>
        <v>0</v>
      </c>
      <c r="G30" s="295">
        <f>'Dia6'!W32</f>
        <v>0</v>
      </c>
      <c r="H30" s="295">
        <f>'Dia7'!W32</f>
        <v>0</v>
      </c>
      <c r="I30" s="295">
        <f>'Dia8'!W32</f>
        <v>0</v>
      </c>
      <c r="J30" s="295">
        <f>'Dia9'!W32</f>
        <v>0</v>
      </c>
      <c r="K30" s="295">
        <f>'Dia10'!W32</f>
        <v>0</v>
      </c>
      <c r="L30" s="295">
        <f>'Dia11'!W32</f>
        <v>0</v>
      </c>
      <c r="M30" s="295">
        <f>'Dia12'!W32</f>
        <v>0</v>
      </c>
      <c r="N30" s="295">
        <f>'Dia13'!W32</f>
        <v>0</v>
      </c>
      <c r="O30" s="295">
        <f>'Dia14'!W32</f>
        <v>0</v>
      </c>
      <c r="P30" s="295">
        <f>'Dia15'!W32</f>
        <v>0</v>
      </c>
      <c r="Q30" s="295">
        <f>'Dia16'!W32</f>
        <v>0</v>
      </c>
      <c r="R30" s="295">
        <f>'Dia17'!W32</f>
        <v>0</v>
      </c>
      <c r="S30" s="295">
        <f>'Dia18'!W32</f>
        <v>0</v>
      </c>
      <c r="T30" s="295">
        <f>'Dia19'!W32</f>
        <v>0</v>
      </c>
      <c r="U30" s="295">
        <f>'Dia20'!W32</f>
        <v>0</v>
      </c>
      <c r="V30" s="295">
        <f>'Dia21'!W32</f>
        <v>0</v>
      </c>
      <c r="W30" s="295">
        <f>'Dia22'!W32</f>
        <v>0</v>
      </c>
      <c r="X30" s="295">
        <f>'Dia23'!W32</f>
        <v>0</v>
      </c>
      <c r="Y30" s="295">
        <f>'Dia24'!W32</f>
        <v>0</v>
      </c>
      <c r="Z30" s="295">
        <f>'Dia25'!W32</f>
        <v>0</v>
      </c>
      <c r="AA30" s="295">
        <f>'Dia26'!W32</f>
        <v>0</v>
      </c>
      <c r="AB30" s="295">
        <f>'Dia27'!W32</f>
        <v>0</v>
      </c>
      <c r="AC30" s="295">
        <f>'Dia28'!W32</f>
        <v>0</v>
      </c>
      <c r="AD30" s="295">
        <f>'Dia29'!W32</f>
        <v>0</v>
      </c>
      <c r="AE30" s="295">
        <f>'Dia30'!W32</f>
        <v>0</v>
      </c>
      <c r="AF30" s="304">
        <f>'Dia31'!W32</f>
        <v>0</v>
      </c>
    </row>
    <row r="31" spans="1:32" s="1" customFormat="1" x14ac:dyDescent="0.25">
      <c r="A31" s="332"/>
      <c r="B31" s="333">
        <f>'Dia1'!W33</f>
        <v>0</v>
      </c>
      <c r="C31" s="295">
        <f>'Dia2'!W33</f>
        <v>0</v>
      </c>
      <c r="D31" s="295">
        <f>'Dia3'!W33</f>
        <v>0</v>
      </c>
      <c r="E31" s="295">
        <f>'Dia4'!W33</f>
        <v>0</v>
      </c>
      <c r="F31" s="295">
        <f>'Dia5'!W33</f>
        <v>0</v>
      </c>
      <c r="G31" s="295">
        <f>'Dia6'!W33</f>
        <v>0</v>
      </c>
      <c r="H31" s="295">
        <f>'Dia7'!W33</f>
        <v>0</v>
      </c>
      <c r="I31" s="295">
        <f>'Dia8'!W33</f>
        <v>0</v>
      </c>
      <c r="J31" s="295">
        <f>'Dia9'!W33</f>
        <v>0</v>
      </c>
      <c r="K31" s="295">
        <f>'Dia10'!W33</f>
        <v>0</v>
      </c>
      <c r="L31" s="295">
        <f>'Dia11'!W33</f>
        <v>0</v>
      </c>
      <c r="M31" s="295">
        <f>'Dia12'!W33</f>
        <v>0</v>
      </c>
      <c r="N31" s="295">
        <f>'Dia13'!W33</f>
        <v>0</v>
      </c>
      <c r="O31" s="295">
        <f>'Dia14'!W33</f>
        <v>0</v>
      </c>
      <c r="P31" s="295">
        <f>'Dia15'!W33</f>
        <v>0</v>
      </c>
      <c r="Q31" s="295">
        <f>'Dia16'!W33</f>
        <v>0</v>
      </c>
      <c r="R31" s="295">
        <f>'Dia17'!W33</f>
        <v>0</v>
      </c>
      <c r="S31" s="295">
        <f>'Dia18'!W33</f>
        <v>0</v>
      </c>
      <c r="T31" s="295">
        <f>'Dia19'!W33</f>
        <v>0</v>
      </c>
      <c r="U31" s="295">
        <f>'Dia20'!W33</f>
        <v>0</v>
      </c>
      <c r="V31" s="295">
        <f>'Dia21'!W33</f>
        <v>0</v>
      </c>
      <c r="W31" s="295">
        <f>'Dia22'!W33</f>
        <v>0</v>
      </c>
      <c r="X31" s="295">
        <f>'Dia23'!W33</f>
        <v>0</v>
      </c>
      <c r="Y31" s="295">
        <f>'Dia24'!W33</f>
        <v>0</v>
      </c>
      <c r="Z31" s="295">
        <f>'Dia25'!W33</f>
        <v>0</v>
      </c>
      <c r="AA31" s="295">
        <f>'Dia26'!W33</f>
        <v>0</v>
      </c>
      <c r="AB31" s="295">
        <f>'Dia27'!W33</f>
        <v>0</v>
      </c>
      <c r="AC31" s="295">
        <f>'Dia28'!W33</f>
        <v>0</v>
      </c>
      <c r="AD31" s="295">
        <f>'Dia29'!W33</f>
        <v>0</v>
      </c>
      <c r="AE31" s="295">
        <f>'Dia30'!W33</f>
        <v>0</v>
      </c>
      <c r="AF31" s="304">
        <f>'Dia31'!W33</f>
        <v>0</v>
      </c>
    </row>
    <row r="32" spans="1:32" s="1" customFormat="1" x14ac:dyDescent="0.25">
      <c r="A32" s="332"/>
      <c r="B32" s="333">
        <f>'Dia1'!W34</f>
        <v>0</v>
      </c>
      <c r="C32" s="295">
        <f>'Dia2'!W34</f>
        <v>0</v>
      </c>
      <c r="D32" s="295">
        <f>'Dia3'!W34</f>
        <v>0</v>
      </c>
      <c r="E32" s="295">
        <f>'Dia4'!W34</f>
        <v>0</v>
      </c>
      <c r="F32" s="295">
        <f>'Dia5'!W34</f>
        <v>0</v>
      </c>
      <c r="G32" s="295">
        <f>'Dia6'!W34</f>
        <v>0</v>
      </c>
      <c r="H32" s="295">
        <f>'Dia7'!W34</f>
        <v>0</v>
      </c>
      <c r="I32" s="295">
        <f>'Dia8'!W34</f>
        <v>0</v>
      </c>
      <c r="J32" s="295">
        <f>'Dia9'!W34</f>
        <v>0</v>
      </c>
      <c r="K32" s="295">
        <f>'Dia10'!W34</f>
        <v>0</v>
      </c>
      <c r="L32" s="295">
        <f>'Dia11'!W34</f>
        <v>0</v>
      </c>
      <c r="M32" s="295">
        <f>'Dia12'!W34</f>
        <v>0</v>
      </c>
      <c r="N32" s="295">
        <f>'Dia13'!W34</f>
        <v>0</v>
      </c>
      <c r="O32" s="295">
        <f>'Dia14'!W34</f>
        <v>0</v>
      </c>
      <c r="P32" s="295">
        <f>'Dia15'!W34</f>
        <v>0</v>
      </c>
      <c r="Q32" s="295">
        <f>'Dia16'!W34</f>
        <v>0</v>
      </c>
      <c r="R32" s="295">
        <f>'Dia17'!W34</f>
        <v>0</v>
      </c>
      <c r="S32" s="295">
        <f>'Dia18'!W34</f>
        <v>0</v>
      </c>
      <c r="T32" s="295">
        <f>'Dia19'!W34</f>
        <v>0</v>
      </c>
      <c r="U32" s="295">
        <f>'Dia20'!W34</f>
        <v>0</v>
      </c>
      <c r="V32" s="295">
        <f>'Dia21'!W34</f>
        <v>0</v>
      </c>
      <c r="W32" s="295">
        <f>'Dia22'!W34</f>
        <v>0</v>
      </c>
      <c r="X32" s="295">
        <f>'Dia23'!W34</f>
        <v>0</v>
      </c>
      <c r="Y32" s="295">
        <f>'Dia24'!W34</f>
        <v>0</v>
      </c>
      <c r="Z32" s="295">
        <f>'Dia25'!W34</f>
        <v>0</v>
      </c>
      <c r="AA32" s="295">
        <f>'Dia26'!W34</f>
        <v>0</v>
      </c>
      <c r="AB32" s="295">
        <f>'Dia27'!W34</f>
        <v>0</v>
      </c>
      <c r="AC32" s="295">
        <f>'Dia28'!W34</f>
        <v>0</v>
      </c>
      <c r="AD32" s="295">
        <f>'Dia29'!W34</f>
        <v>0</v>
      </c>
      <c r="AE32" s="295">
        <f>'Dia30'!W34</f>
        <v>0</v>
      </c>
      <c r="AF32" s="304">
        <f>'Dia31'!W34</f>
        <v>0</v>
      </c>
    </row>
    <row r="33" spans="1:32" ht="15.75" thickBot="1" x14ac:dyDescent="0.3">
      <c r="A33" s="337"/>
      <c r="B33" s="338">
        <f>'Dia1'!$W$35</f>
        <v>0</v>
      </c>
      <c r="C33" s="307">
        <f>'Dia2'!$W$35</f>
        <v>0</v>
      </c>
      <c r="D33" s="307">
        <f>'Dia3'!$W$35</f>
        <v>0</v>
      </c>
      <c r="E33" s="307">
        <f>'Dia4'!$W$35</f>
        <v>0</v>
      </c>
      <c r="F33" s="307">
        <f>'Dia5'!$W$35</f>
        <v>0</v>
      </c>
      <c r="G33" s="307">
        <f>'Dia6'!$W$35</f>
        <v>0</v>
      </c>
      <c r="H33" s="307">
        <f>'Dia7'!$W$35</f>
        <v>0</v>
      </c>
      <c r="I33" s="307">
        <f>'Dia8'!$W$35</f>
        <v>0</v>
      </c>
      <c r="J33" s="307">
        <f>'Dia9'!$W$35</f>
        <v>0</v>
      </c>
      <c r="K33" s="307">
        <f>'Dia10'!$W$35</f>
        <v>0</v>
      </c>
      <c r="L33" s="307">
        <f>'Dia11'!$W$35</f>
        <v>0</v>
      </c>
      <c r="M33" s="307">
        <f>'Dia12'!$W$35</f>
        <v>0</v>
      </c>
      <c r="N33" s="307">
        <f>'Dia13'!$W$35</f>
        <v>0</v>
      </c>
      <c r="O33" s="307">
        <f>'Dia14'!$W$35</f>
        <v>0</v>
      </c>
      <c r="P33" s="307">
        <f>'Dia15'!$W$35</f>
        <v>0</v>
      </c>
      <c r="Q33" s="307">
        <f>'Dia16'!$W$35</f>
        <v>0</v>
      </c>
      <c r="R33" s="307">
        <f>'Dia17'!$W$35</f>
        <v>0</v>
      </c>
      <c r="S33" s="307">
        <f>'Dia18'!$W$35</f>
        <v>0</v>
      </c>
      <c r="T33" s="307">
        <f>'Dia19'!$W$35</f>
        <v>0</v>
      </c>
      <c r="U33" s="307">
        <f>'Dia20'!$W$35</f>
        <v>0</v>
      </c>
      <c r="V33" s="307">
        <f>'Dia21'!$W$35</f>
        <v>0</v>
      </c>
      <c r="W33" s="307">
        <f>'Dia22'!$W$35</f>
        <v>0</v>
      </c>
      <c r="X33" s="307">
        <f>'Dia23'!$W$35</f>
        <v>0</v>
      </c>
      <c r="Y33" s="307">
        <f>'Dia24'!$W$35</f>
        <v>0</v>
      </c>
      <c r="Z33" s="307">
        <f>'Dia25'!$W$35</f>
        <v>0</v>
      </c>
      <c r="AA33" s="307">
        <f>'Dia26'!$W$35</f>
        <v>0</v>
      </c>
      <c r="AB33" s="307">
        <f>'Dia27'!$W$35</f>
        <v>0</v>
      </c>
      <c r="AC33" s="307">
        <f>'Dia28'!$W$35</f>
        <v>0</v>
      </c>
      <c r="AD33" s="307">
        <f>'Dia29'!$W$35</f>
        <v>0</v>
      </c>
      <c r="AE33" s="307">
        <f>'Dia30'!$W$35</f>
        <v>0</v>
      </c>
      <c r="AF33" s="308">
        <f>'Dia31'!$W$35</f>
        <v>0</v>
      </c>
    </row>
    <row r="36" spans="1:32" ht="19.5" x14ac:dyDescent="0.3">
      <c r="A36" s="239" t="s">
        <v>210</v>
      </c>
    </row>
    <row r="37" spans="1:32" ht="19.5" x14ac:dyDescent="0.3">
      <c r="A37" s="244" t="s">
        <v>211</v>
      </c>
    </row>
    <row r="38" spans="1:32" ht="21" x14ac:dyDescent="0.35">
      <c r="A38" s="245" t="s">
        <v>180</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7">
    <pageSetUpPr fitToPage="1"/>
  </sheetPr>
  <dimension ref="A1:AX37"/>
  <sheetViews>
    <sheetView tabSelected="1" zoomScale="80" zoomScaleNormal="80" zoomScalePageLayoutView="70" workbookViewId="0"/>
  </sheetViews>
  <sheetFormatPr baseColWidth="10" defaultColWidth="8.28515625" defaultRowHeight="15" x14ac:dyDescent="0.25"/>
  <cols>
    <col min="1" max="1" width="8.28515625" style="12"/>
    <col min="2" max="2" width="7.85546875" style="12" customWidth="1"/>
    <col min="3" max="14" width="8.28515625" style="11"/>
    <col min="15" max="21" width="8.28515625" style="12"/>
    <col min="22" max="23" width="9.28515625" style="12" customWidth="1"/>
    <col min="24" max="27" width="8.28515625" style="12"/>
    <col min="28" max="35" width="8.28515625" style="11"/>
    <col min="36" max="37" width="8.28515625" style="12"/>
    <col min="38" max="41" width="8.28515625" style="11"/>
    <col min="42" max="43" width="8.28515625" style="12"/>
    <col min="44" max="47" width="8.28515625" style="11"/>
    <col min="48" max="48" width="8.28515625" style="12"/>
    <col min="49" max="49" width="8.28515625" style="11"/>
    <col min="50" max="50" width="12.7109375" style="11" bestFit="1" customWidth="1"/>
    <col min="51" max="16384" width="8.28515625" style="11"/>
  </cols>
  <sheetData>
    <row r="1" spans="1:50" ht="15" customHeight="1" thickBot="1" x14ac:dyDescent="0.3">
      <c r="A1" s="238" t="s">
        <v>165</v>
      </c>
      <c r="C1" s="791" t="s">
        <v>33</v>
      </c>
      <c r="D1" s="792"/>
      <c r="E1" s="792"/>
      <c r="F1" s="792"/>
      <c r="G1" s="792"/>
      <c r="H1" s="792"/>
      <c r="I1" s="792"/>
      <c r="J1" s="792"/>
      <c r="K1" s="792"/>
      <c r="L1" s="792"/>
      <c r="M1" s="792"/>
      <c r="N1" s="792"/>
      <c r="O1" s="792"/>
      <c r="P1" s="792"/>
      <c r="Q1" s="793"/>
      <c r="R1" s="794"/>
      <c r="S1" s="8"/>
      <c r="T1" s="8"/>
      <c r="U1" s="8"/>
    </row>
    <row r="2" spans="1:50" ht="15" customHeight="1" thickBot="1" x14ac:dyDescent="0.3">
      <c r="C2" s="535" t="s">
        <v>1</v>
      </c>
      <c r="D2" s="536"/>
      <c r="E2" s="536"/>
      <c r="F2" s="592" t="s">
        <v>2</v>
      </c>
      <c r="G2" s="557" t="s">
        <v>24</v>
      </c>
      <c r="H2" s="558"/>
      <c r="I2" s="558"/>
      <c r="J2" s="558"/>
      <c r="K2" s="558"/>
      <c r="L2" s="558"/>
      <c r="M2" s="558"/>
      <c r="N2" s="559"/>
      <c r="O2" s="796" t="s">
        <v>34</v>
      </c>
      <c r="P2" s="796" t="s">
        <v>40</v>
      </c>
      <c r="Q2" s="231"/>
      <c r="R2" s="231"/>
      <c r="S2" s="767" t="s">
        <v>41</v>
      </c>
      <c r="T2" s="770" t="s">
        <v>35</v>
      </c>
      <c r="U2" s="773" t="s">
        <v>39</v>
      </c>
      <c r="V2" s="508" t="s">
        <v>0</v>
      </c>
      <c r="W2" s="509"/>
      <c r="X2" s="509"/>
      <c r="Y2" s="509"/>
      <c r="Z2" s="509"/>
      <c r="AA2" s="510"/>
      <c r="AB2" s="514" t="s">
        <v>29</v>
      </c>
      <c r="AC2" s="515"/>
      <c r="AD2" s="515"/>
      <c r="AE2" s="515"/>
      <c r="AF2" s="515"/>
      <c r="AG2" s="515"/>
      <c r="AH2" s="515"/>
      <c r="AI2" s="515"/>
      <c r="AJ2" s="515"/>
      <c r="AK2" s="516"/>
      <c r="AL2" s="569" t="s">
        <v>31</v>
      </c>
      <c r="AM2" s="585"/>
      <c r="AN2" s="585"/>
      <c r="AO2" s="585"/>
      <c r="AP2" s="585"/>
      <c r="AQ2" s="570"/>
      <c r="AR2" s="749" t="s">
        <v>30</v>
      </c>
      <c r="AS2" s="750"/>
      <c r="AT2" s="750"/>
      <c r="AU2" s="750"/>
      <c r="AV2" s="751"/>
      <c r="AW2" s="755" t="s">
        <v>190</v>
      </c>
    </row>
    <row r="3" spans="1:50" ht="15" customHeight="1" thickBot="1" x14ac:dyDescent="0.3">
      <c r="C3" s="538"/>
      <c r="D3" s="539"/>
      <c r="E3" s="539"/>
      <c r="F3" s="593"/>
      <c r="G3" s="544" t="s">
        <v>25</v>
      </c>
      <c r="H3" s="801"/>
      <c r="I3" s="801"/>
      <c r="J3" s="545"/>
      <c r="K3" s="544" t="s">
        <v>5</v>
      </c>
      <c r="L3" s="801"/>
      <c r="M3" s="801"/>
      <c r="N3" s="545"/>
      <c r="O3" s="797"/>
      <c r="P3" s="797"/>
      <c r="Q3" s="232"/>
      <c r="R3" s="232"/>
      <c r="S3" s="768"/>
      <c r="T3" s="771"/>
      <c r="U3" s="774"/>
      <c r="V3" s="511"/>
      <c r="W3" s="512"/>
      <c r="X3" s="512"/>
      <c r="Y3" s="512"/>
      <c r="Z3" s="512"/>
      <c r="AA3" s="513"/>
      <c r="AB3" s="517"/>
      <c r="AC3" s="518"/>
      <c r="AD3" s="518"/>
      <c r="AE3" s="518"/>
      <c r="AF3" s="518"/>
      <c r="AG3" s="518"/>
      <c r="AH3" s="518"/>
      <c r="AI3" s="518"/>
      <c r="AJ3" s="518"/>
      <c r="AK3" s="519"/>
      <c r="AL3" s="571"/>
      <c r="AM3" s="778"/>
      <c r="AN3" s="778"/>
      <c r="AO3" s="778"/>
      <c r="AP3" s="778"/>
      <c r="AQ3" s="572"/>
      <c r="AR3" s="752"/>
      <c r="AS3" s="753"/>
      <c r="AT3" s="753"/>
      <c r="AU3" s="753"/>
      <c r="AV3" s="754"/>
      <c r="AW3" s="756"/>
    </row>
    <row r="4" spans="1:50" ht="28.5" customHeight="1" thickBot="1" x14ac:dyDescent="0.25">
      <c r="A4" s="586" t="s">
        <v>19</v>
      </c>
      <c r="B4" s="763" t="s">
        <v>178</v>
      </c>
      <c r="C4" s="765" t="s">
        <v>3</v>
      </c>
      <c r="D4" s="588" t="s">
        <v>4</v>
      </c>
      <c r="E4" s="590" t="s">
        <v>5</v>
      </c>
      <c r="F4" s="593"/>
      <c r="G4" s="802" t="s">
        <v>21</v>
      </c>
      <c r="H4" s="803"/>
      <c r="I4" s="802" t="s">
        <v>26</v>
      </c>
      <c r="J4" s="803"/>
      <c r="K4" s="799" t="s">
        <v>21</v>
      </c>
      <c r="L4" s="800"/>
      <c r="M4" s="799" t="s">
        <v>26</v>
      </c>
      <c r="N4" s="800"/>
      <c r="O4" s="797"/>
      <c r="P4" s="797"/>
      <c r="Q4" s="232" t="s">
        <v>171</v>
      </c>
      <c r="R4" s="232" t="s">
        <v>172</v>
      </c>
      <c r="S4" s="768"/>
      <c r="T4" s="771"/>
      <c r="U4" s="774"/>
      <c r="V4" s="44" t="s">
        <v>186</v>
      </c>
      <c r="W4" s="44" t="s">
        <v>187</v>
      </c>
      <c r="X4" s="45" t="s">
        <v>22</v>
      </c>
      <c r="Y4" s="46" t="s">
        <v>23</v>
      </c>
      <c r="Z4" s="45" t="s">
        <v>188</v>
      </c>
      <c r="AA4" s="46" t="s">
        <v>189</v>
      </c>
      <c r="AB4" s="779" t="s">
        <v>6</v>
      </c>
      <c r="AC4" s="780"/>
      <c r="AD4" s="781" t="s">
        <v>7</v>
      </c>
      <c r="AE4" s="780"/>
      <c r="AF4" s="781" t="s">
        <v>8</v>
      </c>
      <c r="AG4" s="780"/>
      <c r="AH4" s="781" t="s">
        <v>9</v>
      </c>
      <c r="AI4" s="782"/>
      <c r="AJ4" s="776" t="s">
        <v>36</v>
      </c>
      <c r="AK4" s="785" t="s">
        <v>37</v>
      </c>
      <c r="AL4" s="787" t="s">
        <v>11</v>
      </c>
      <c r="AM4" s="788"/>
      <c r="AN4" s="787" t="s">
        <v>10</v>
      </c>
      <c r="AO4" s="788"/>
      <c r="AP4" s="789" t="s">
        <v>36</v>
      </c>
      <c r="AQ4" s="783" t="s">
        <v>37</v>
      </c>
      <c r="AR4" s="758" t="s">
        <v>42</v>
      </c>
      <c r="AS4" s="758" t="s">
        <v>12</v>
      </c>
      <c r="AT4" s="758" t="s">
        <v>13</v>
      </c>
      <c r="AU4" s="760" t="s">
        <v>14</v>
      </c>
      <c r="AV4" s="758" t="s">
        <v>36</v>
      </c>
      <c r="AW4" s="756"/>
    </row>
    <row r="5" spans="1:50" ht="46.5" customHeight="1" thickBot="1" x14ac:dyDescent="0.3">
      <c r="A5" s="587"/>
      <c r="B5" s="764"/>
      <c r="C5" s="766"/>
      <c r="D5" s="589"/>
      <c r="E5" s="591"/>
      <c r="F5" s="795"/>
      <c r="G5" s="284" t="s">
        <v>27</v>
      </c>
      <c r="H5" s="283" t="s">
        <v>28</v>
      </c>
      <c r="I5" s="284" t="s">
        <v>27</v>
      </c>
      <c r="J5" s="283" t="s">
        <v>28</v>
      </c>
      <c r="K5" s="284" t="s">
        <v>27</v>
      </c>
      <c r="L5" s="283" t="s">
        <v>28</v>
      </c>
      <c r="M5" s="284" t="s">
        <v>27</v>
      </c>
      <c r="N5" s="283" t="s">
        <v>28</v>
      </c>
      <c r="O5" s="798"/>
      <c r="P5" s="798"/>
      <c r="Q5" s="233"/>
      <c r="R5" s="233"/>
      <c r="S5" s="769"/>
      <c r="T5" s="772"/>
      <c r="U5" s="775"/>
      <c r="V5" s="20" t="s">
        <v>15</v>
      </c>
      <c r="W5" s="164" t="s">
        <v>15</v>
      </c>
      <c r="X5" s="21" t="s">
        <v>15</v>
      </c>
      <c r="Y5" s="21" t="s">
        <v>15</v>
      </c>
      <c r="Z5" s="21" t="s">
        <v>15</v>
      </c>
      <c r="AA5" s="21" t="s">
        <v>15</v>
      </c>
      <c r="AB5" s="17" t="s">
        <v>15</v>
      </c>
      <c r="AC5" s="18" t="s">
        <v>18</v>
      </c>
      <c r="AD5" s="17" t="s">
        <v>15</v>
      </c>
      <c r="AE5" s="18" t="s">
        <v>18</v>
      </c>
      <c r="AF5" s="17" t="s">
        <v>15</v>
      </c>
      <c r="AG5" s="18" t="s">
        <v>18</v>
      </c>
      <c r="AH5" s="17" t="s">
        <v>15</v>
      </c>
      <c r="AI5" s="19" t="s">
        <v>18</v>
      </c>
      <c r="AJ5" s="777"/>
      <c r="AK5" s="786"/>
      <c r="AL5" s="276" t="s">
        <v>15</v>
      </c>
      <c r="AM5" s="277" t="s">
        <v>18</v>
      </c>
      <c r="AN5" s="276" t="s">
        <v>15</v>
      </c>
      <c r="AO5" s="277" t="s">
        <v>18</v>
      </c>
      <c r="AP5" s="790"/>
      <c r="AQ5" s="784"/>
      <c r="AR5" s="759"/>
      <c r="AS5" s="759"/>
      <c r="AT5" s="759"/>
      <c r="AU5" s="761"/>
      <c r="AV5" s="762"/>
      <c r="AW5" s="757"/>
    </row>
    <row r="6" spans="1:50" s="37" customFormat="1" ht="15" customHeight="1" thickBot="1" x14ac:dyDescent="0.3">
      <c r="A6" s="32">
        <v>1</v>
      </c>
      <c r="B6" s="241">
        <f t="shared" ref="B6:B34" si="0">IF(AX6=0,0,1)</f>
        <v>0</v>
      </c>
      <c r="C6" s="29">
        <f>+'Dia1'!C36</f>
        <v>0</v>
      </c>
      <c r="D6" s="29">
        <f>+'Dia1'!D36</f>
        <v>0</v>
      </c>
      <c r="E6" s="29">
        <f>+'Dia1'!E36</f>
        <v>0</v>
      </c>
      <c r="F6" s="29">
        <f>+'Dia1'!F36</f>
        <v>0</v>
      </c>
      <c r="G6" s="29">
        <f>+'Dia1'!AD9</f>
        <v>0</v>
      </c>
      <c r="H6" s="29">
        <f>+'Dia1'!G36</f>
        <v>0</v>
      </c>
      <c r="I6" s="29">
        <f>+'Dia1'!AE9</f>
        <v>0</v>
      </c>
      <c r="J6" s="29">
        <f>+'Dia1'!H36</f>
        <v>0</v>
      </c>
      <c r="K6" s="29">
        <f>+'Dia1'!AF9</f>
        <v>0</v>
      </c>
      <c r="L6" s="29">
        <f>+'Dia1'!I36</f>
        <v>0</v>
      </c>
      <c r="M6" s="29">
        <f>+'Dia1'!AG9</f>
        <v>0</v>
      </c>
      <c r="N6" s="29">
        <f>+'Dia1'!J36</f>
        <v>0</v>
      </c>
      <c r="O6" s="23">
        <f>SUM(C6+D6+E6+F6+H6+J6+L6+N6)</f>
        <v>0</v>
      </c>
      <c r="P6" s="23">
        <f>SUM(G6+I6+K6+M6)</f>
        <v>0</v>
      </c>
      <c r="Q6" s="23">
        <f>+'Dia1'!K36</f>
        <v>0</v>
      </c>
      <c r="R6" s="22">
        <f>+'Dia1'!L36</f>
        <v>0</v>
      </c>
      <c r="S6" s="23">
        <f>+'Dia1'!W44</f>
        <v>0</v>
      </c>
      <c r="T6" s="23">
        <f>+'Dia1'!H38</f>
        <v>0</v>
      </c>
      <c r="U6" s="23">
        <f>+'Dia1'!AC45</f>
        <v>0</v>
      </c>
      <c r="V6" s="22">
        <f>+'Dia1'!M36</f>
        <v>0</v>
      </c>
      <c r="W6" s="22">
        <f>+'Dia1'!N36</f>
        <v>0</v>
      </c>
      <c r="X6" s="22">
        <f>+'Dia1'!O36</f>
        <v>0</v>
      </c>
      <c r="Y6" s="22">
        <f>+'Dia1'!P36</f>
        <v>0</v>
      </c>
      <c r="Z6" s="22">
        <f>+'Dia1'!Q36</f>
        <v>0</v>
      </c>
      <c r="AA6" s="22">
        <f>+'Dia1'!R36</f>
        <v>0</v>
      </c>
      <c r="AB6" s="36">
        <f>+'Dia1'!S36</f>
        <v>0</v>
      </c>
      <c r="AC6" s="36">
        <f>+'Dia1'!AB7</f>
        <v>0</v>
      </c>
      <c r="AD6" s="36">
        <f>+'Dia1'!T36</f>
        <v>0</v>
      </c>
      <c r="AE6" s="36">
        <f>+'Dia1'!AB8</f>
        <v>0</v>
      </c>
      <c r="AF6" s="36">
        <f>+'Dia1'!U36</f>
        <v>0</v>
      </c>
      <c r="AG6" s="36">
        <f>+'Dia1'!AB9</f>
        <v>0</v>
      </c>
      <c r="AH6" s="36">
        <f>+'Dia1'!V36</f>
        <v>0</v>
      </c>
      <c r="AI6" s="9">
        <f>+'Dia1'!AB10</f>
        <v>0</v>
      </c>
      <c r="AJ6" s="24">
        <f t="shared" ref="AJ6:AK36" si="1">SUM(AB6+AD6+AF6+AH6)</f>
        <v>0</v>
      </c>
      <c r="AK6" s="24">
        <f t="shared" si="1"/>
        <v>0</v>
      </c>
      <c r="AL6" s="36">
        <f>+'Dia1'!G61</f>
        <v>0</v>
      </c>
      <c r="AM6" s="36">
        <f>+'Dia1'!H48</f>
        <v>0</v>
      </c>
      <c r="AN6" s="36">
        <f>+'Dia1'!H61</f>
        <v>0</v>
      </c>
      <c r="AO6" s="16">
        <f>+'Dia1'!H49</f>
        <v>0</v>
      </c>
      <c r="AP6" s="24">
        <f t="shared" ref="AP6:AQ36" si="2">SUM(AL6+AN6)</f>
        <v>0</v>
      </c>
      <c r="AQ6" s="24">
        <f t="shared" si="2"/>
        <v>0</v>
      </c>
      <c r="AR6" s="36">
        <f>+'Dia1'!W40</f>
        <v>0</v>
      </c>
      <c r="AS6" s="36">
        <f>+'Dia1'!W41</f>
        <v>0</v>
      </c>
      <c r="AT6" s="36">
        <f>+'Dia1'!W42</f>
        <v>0</v>
      </c>
      <c r="AU6" s="9">
        <f>+'Dia1'!W43</f>
        <v>0</v>
      </c>
      <c r="AV6" s="24">
        <f t="shared" ref="AV6:AV36" si="3">SUM(AR6:AU6)</f>
        <v>0</v>
      </c>
      <c r="AW6" s="235">
        <f>+'Dia1'!V1</f>
        <v>0</v>
      </c>
      <c r="AX6" s="37">
        <f>COUNTA('Dia1'!$C$6:$J$35,'Dia1'!$C$40:$F$46,'Dia1'!$I$40:$I$43,'Dia1'!$W$40:$W$43,'Dia1'!$AC$42:$AC$44)</f>
        <v>0</v>
      </c>
    </row>
    <row r="7" spans="1:50" s="37" customFormat="1" ht="15" customHeight="1" thickBot="1" x14ac:dyDescent="0.3">
      <c r="A7" s="33">
        <v>2</v>
      </c>
      <c r="B7" s="241">
        <f t="shared" si="0"/>
        <v>0</v>
      </c>
      <c r="C7" s="31">
        <f>+'Dia2'!C36</f>
        <v>0</v>
      </c>
      <c r="D7" s="31">
        <f>+'Dia2'!D36</f>
        <v>0</v>
      </c>
      <c r="E7" s="31">
        <f>+'Dia2'!E36</f>
        <v>0</v>
      </c>
      <c r="F7" s="31">
        <f>+'Dia2'!F36</f>
        <v>0</v>
      </c>
      <c r="G7" s="31">
        <f>+'Dia2'!AD9</f>
        <v>0</v>
      </c>
      <c r="H7" s="31">
        <f>+'Dia2'!G36</f>
        <v>0</v>
      </c>
      <c r="I7" s="31">
        <f>+'Dia2'!AE9</f>
        <v>0</v>
      </c>
      <c r="J7" s="31">
        <f>+'Dia2'!H36</f>
        <v>0</v>
      </c>
      <c r="K7" s="31">
        <f>+'Dia2'!AF9</f>
        <v>0</v>
      </c>
      <c r="L7" s="31">
        <f>+'Dia2'!I36</f>
        <v>0</v>
      </c>
      <c r="M7" s="31">
        <f>+'Dia2'!AG9</f>
        <v>0</v>
      </c>
      <c r="N7" s="30">
        <f>+'Dia2'!J36</f>
        <v>0</v>
      </c>
      <c r="O7" s="25">
        <f t="shared" ref="O7:O36" si="4">SUM(C7+D7+E7+F7+H7+J7+L7+N7)</f>
        <v>0</v>
      </c>
      <c r="P7" s="25">
        <f>SUM(G7+I7+K7+M7)</f>
        <v>0</v>
      </c>
      <c r="Q7" s="25">
        <f>+'Dia2'!K36</f>
        <v>0</v>
      </c>
      <c r="R7" s="25">
        <f>+'Dia2'!L36</f>
        <v>0</v>
      </c>
      <c r="S7" s="25">
        <f>+'Dia2'!W44</f>
        <v>0</v>
      </c>
      <c r="T7" s="25">
        <f>+'Dia2'!H38</f>
        <v>0</v>
      </c>
      <c r="U7" s="25">
        <f>+'Dia2'!AC45</f>
        <v>0</v>
      </c>
      <c r="V7" s="25">
        <f>+'Dia2'!M36</f>
        <v>0</v>
      </c>
      <c r="W7" s="25">
        <f>+'Dia2'!N36</f>
        <v>0</v>
      </c>
      <c r="X7" s="237">
        <f>+'Dia2'!O36</f>
        <v>0</v>
      </c>
      <c r="Y7" s="25">
        <f>+'Dia2'!P36</f>
        <v>0</v>
      </c>
      <c r="Z7" s="25">
        <f>+'Dia2'!Q36</f>
        <v>0</v>
      </c>
      <c r="AA7" s="25">
        <f>+'Dia2'!R36</f>
        <v>0</v>
      </c>
      <c r="AB7" s="38">
        <f>+'Dia2'!S36</f>
        <v>0</v>
      </c>
      <c r="AC7" s="38">
        <f>+'Dia2'!AB7</f>
        <v>0</v>
      </c>
      <c r="AD7" s="38">
        <f>+'Dia2'!T36</f>
        <v>0</v>
      </c>
      <c r="AE7" s="38">
        <f>+'Dia2'!AB8</f>
        <v>0</v>
      </c>
      <c r="AF7" s="38">
        <f>+'Dia2'!U36</f>
        <v>0</v>
      </c>
      <c r="AG7" s="38">
        <f>+'Dia2'!AB9</f>
        <v>0</v>
      </c>
      <c r="AH7" s="38">
        <f>+'Dia2'!V36</f>
        <v>0</v>
      </c>
      <c r="AI7" s="13">
        <f>+'Dia2'!AB10</f>
        <v>0</v>
      </c>
      <c r="AJ7" s="25">
        <f t="shared" si="1"/>
        <v>0</v>
      </c>
      <c r="AK7" s="25">
        <f t="shared" si="1"/>
        <v>0</v>
      </c>
      <c r="AL7" s="38">
        <f>+'Dia2'!G61</f>
        <v>0</v>
      </c>
      <c r="AM7" s="38">
        <f>+'Dia2'!H48</f>
        <v>0</v>
      </c>
      <c r="AN7" s="38">
        <f>+'Dia2'!H61</f>
        <v>0</v>
      </c>
      <c r="AO7" s="15">
        <f>+'Dia2'!H49</f>
        <v>0</v>
      </c>
      <c r="AP7" s="25">
        <f t="shared" si="2"/>
        <v>0</v>
      </c>
      <c r="AQ7" s="25">
        <f t="shared" si="2"/>
        <v>0</v>
      </c>
      <c r="AR7" s="38">
        <f>+'Dia2'!W40</f>
        <v>0</v>
      </c>
      <c r="AS7" s="38">
        <f>+'Dia2'!W41</f>
        <v>0</v>
      </c>
      <c r="AT7" s="38">
        <f>+'Dia2'!W42</f>
        <v>0</v>
      </c>
      <c r="AU7" s="13">
        <f>+'Dia2'!W43</f>
        <v>0</v>
      </c>
      <c r="AV7" s="25">
        <f t="shared" si="3"/>
        <v>0</v>
      </c>
      <c r="AW7" s="236">
        <f>+'Dia2'!V1</f>
        <v>0</v>
      </c>
      <c r="AX7" s="37">
        <f>COUNTA('Dia2'!$C$6:$J$35,'Dia2'!$C$40:$F$46,'Dia2'!$I$40:$I$43,'Dia2'!$W$40:$W$43,'Dia2'!$AC$42:$AC$44)</f>
        <v>0</v>
      </c>
    </row>
    <row r="8" spans="1:50" s="37" customFormat="1" ht="15" customHeight="1" thickBot="1" x14ac:dyDescent="0.3">
      <c r="A8" s="34">
        <v>3</v>
      </c>
      <c r="B8" s="241">
        <f t="shared" si="0"/>
        <v>0</v>
      </c>
      <c r="C8" s="28">
        <f>+'Dia3'!C36</f>
        <v>0</v>
      </c>
      <c r="D8" s="28">
        <f>+'Dia3'!D36</f>
        <v>0</v>
      </c>
      <c r="E8" s="28">
        <f>+'Dia3'!E36</f>
        <v>0</v>
      </c>
      <c r="F8" s="28">
        <f>+'Dia3'!F36</f>
        <v>0</v>
      </c>
      <c r="G8" s="28">
        <f>+'Dia3'!AD9</f>
        <v>0</v>
      </c>
      <c r="H8" s="28">
        <f>+'Dia3'!G36</f>
        <v>0</v>
      </c>
      <c r="I8" s="28">
        <f>+'Dia3'!AE9</f>
        <v>0</v>
      </c>
      <c r="J8" s="28">
        <f>+'Dia3'!H36</f>
        <v>0</v>
      </c>
      <c r="K8" s="28">
        <f>+'Dia3'!AF9</f>
        <v>0</v>
      </c>
      <c r="L8" s="28">
        <f>+'Dia3'!I36</f>
        <v>0</v>
      </c>
      <c r="M8" s="28">
        <f>+'Dia3'!AG9</f>
        <v>0</v>
      </c>
      <c r="N8" s="28">
        <f>+'Dia3'!J36</f>
        <v>0</v>
      </c>
      <c r="O8" s="23">
        <f t="shared" si="4"/>
        <v>0</v>
      </c>
      <c r="P8" s="24">
        <f t="shared" ref="P8:P36" si="5">SUM(G8+I8+K8+M8)</f>
        <v>0</v>
      </c>
      <c r="Q8" s="23">
        <f>+'Dia3'!K36</f>
        <v>0</v>
      </c>
      <c r="R8" s="24">
        <f>+'Dia3'!L36</f>
        <v>0</v>
      </c>
      <c r="S8" s="24">
        <f>+'Dia3'!W44</f>
        <v>0</v>
      </c>
      <c r="T8" s="24">
        <f>+'Dia3'!H38</f>
        <v>0</v>
      </c>
      <c r="U8" s="24">
        <f>+'Dia3'!AC45</f>
        <v>0</v>
      </c>
      <c r="V8" s="24">
        <f>+'Dia3'!M36</f>
        <v>0</v>
      </c>
      <c r="W8" s="24">
        <f>+'Dia3'!N36</f>
        <v>0</v>
      </c>
      <c r="X8" s="22">
        <f>+'Dia3'!O36</f>
        <v>0</v>
      </c>
      <c r="Y8" s="24">
        <f>+'Dia3'!P36</f>
        <v>0</v>
      </c>
      <c r="Z8" s="24">
        <f>+'Dia3'!Q36</f>
        <v>0</v>
      </c>
      <c r="AA8" s="24">
        <f>+'Dia3'!R36</f>
        <v>0</v>
      </c>
      <c r="AB8" s="36">
        <f>+'Dia3'!S36</f>
        <v>0</v>
      </c>
      <c r="AC8" s="36">
        <f>+'Dia3'!AB7</f>
        <v>0</v>
      </c>
      <c r="AD8" s="36">
        <f>+'Dia3'!T36</f>
        <v>0</v>
      </c>
      <c r="AE8" s="36">
        <f>+'Dia3'!AB8</f>
        <v>0</v>
      </c>
      <c r="AF8" s="36">
        <f>+'Dia3'!U36</f>
        <v>0</v>
      </c>
      <c r="AG8" s="36">
        <f>+'Dia3'!AB9</f>
        <v>0</v>
      </c>
      <c r="AH8" s="36">
        <f>+'Dia3'!V36</f>
        <v>0</v>
      </c>
      <c r="AI8" s="9">
        <f>+'Dia3'!AB10</f>
        <v>0</v>
      </c>
      <c r="AJ8" s="24">
        <f t="shared" si="1"/>
        <v>0</v>
      </c>
      <c r="AK8" s="24">
        <f t="shared" si="1"/>
        <v>0</v>
      </c>
      <c r="AL8" s="36">
        <f>+'Dia3'!G61</f>
        <v>0</v>
      </c>
      <c r="AM8" s="36">
        <f>+'Dia3'!H48</f>
        <v>0</v>
      </c>
      <c r="AN8" s="36">
        <f>+'Dia3'!H61</f>
        <v>0</v>
      </c>
      <c r="AO8" s="16">
        <f>+'Dia3'!H49</f>
        <v>0</v>
      </c>
      <c r="AP8" s="24">
        <f t="shared" si="2"/>
        <v>0</v>
      </c>
      <c r="AQ8" s="24">
        <f t="shared" si="2"/>
        <v>0</v>
      </c>
      <c r="AR8" s="36">
        <f>+'Dia3'!W40</f>
        <v>0</v>
      </c>
      <c r="AS8" s="36">
        <f>+'Dia3'!W41</f>
        <v>0</v>
      </c>
      <c r="AT8" s="36">
        <f>+'Dia3'!W42</f>
        <v>0</v>
      </c>
      <c r="AU8" s="9">
        <f>+'Dia3'!W43</f>
        <v>0</v>
      </c>
      <c r="AV8" s="24">
        <f t="shared" si="3"/>
        <v>0</v>
      </c>
      <c r="AW8" s="235">
        <f>+'Dia3'!V1</f>
        <v>0</v>
      </c>
      <c r="AX8" s="37">
        <f>COUNTA('Dia3'!$C$6:$J$35,'Dia3'!$C$40:$F$46,'Dia3'!$I$40:$I$43,'Dia3'!$W$40:$W$43,'Dia3'!$AC$42:$AC$44)</f>
        <v>0</v>
      </c>
    </row>
    <row r="9" spans="1:50" s="37" customFormat="1" ht="15" customHeight="1" thickBot="1" x14ac:dyDescent="0.3">
      <c r="A9" s="33">
        <v>4</v>
      </c>
      <c r="B9" s="241">
        <f t="shared" si="0"/>
        <v>0</v>
      </c>
      <c r="C9" s="14">
        <f>+'Dia4'!C36</f>
        <v>0</v>
      </c>
      <c r="D9" s="14">
        <f>+'Dia4'!D36</f>
        <v>0</v>
      </c>
      <c r="E9" s="14">
        <f>+'Dia4'!E36</f>
        <v>0</v>
      </c>
      <c r="F9" s="14">
        <f>+'Dia4'!F36</f>
        <v>0</v>
      </c>
      <c r="G9" s="14">
        <f>+'Dia4'!AD9</f>
        <v>0</v>
      </c>
      <c r="H9" s="14">
        <f>+'Dia4'!G36</f>
        <v>0</v>
      </c>
      <c r="I9" s="14">
        <f>+'Dia4'!AE9</f>
        <v>0</v>
      </c>
      <c r="J9" s="14">
        <f>+'Dia4'!H36</f>
        <v>0</v>
      </c>
      <c r="K9" s="14">
        <f>+'Dia4'!AF9</f>
        <v>0</v>
      </c>
      <c r="L9" s="14">
        <f>+'Dia4'!I36</f>
        <v>0</v>
      </c>
      <c r="M9" s="14">
        <f>+'Dia4'!AG9</f>
        <v>0</v>
      </c>
      <c r="N9" s="14">
        <f>+'Dia4'!J36</f>
        <v>0</v>
      </c>
      <c r="O9" s="26">
        <f t="shared" si="4"/>
        <v>0</v>
      </c>
      <c r="P9" s="25">
        <f t="shared" si="5"/>
        <v>0</v>
      </c>
      <c r="Q9" s="25">
        <f>+'Dia4'!K36</f>
        <v>0</v>
      </c>
      <c r="R9" s="25">
        <f>+'Dia4'!L36</f>
        <v>0</v>
      </c>
      <c r="S9" s="25">
        <f>+'Dia4'!W44</f>
        <v>0</v>
      </c>
      <c r="T9" s="25">
        <f>+'Dia4'!H38</f>
        <v>0</v>
      </c>
      <c r="U9" s="25">
        <f>+'Dia4'!AC45</f>
        <v>0</v>
      </c>
      <c r="V9" s="25">
        <f>+'Dia4'!M36</f>
        <v>0</v>
      </c>
      <c r="W9" s="25">
        <f>+'Dia4'!N36</f>
        <v>0</v>
      </c>
      <c r="X9" s="237">
        <f>+'Dia4'!O36</f>
        <v>0</v>
      </c>
      <c r="Y9" s="25">
        <f>+'Dia4'!P36</f>
        <v>0</v>
      </c>
      <c r="Z9" s="25">
        <f>+'Dia4'!Q36</f>
        <v>0</v>
      </c>
      <c r="AA9" s="25">
        <f>+'Dia4'!R36</f>
        <v>0</v>
      </c>
      <c r="AB9" s="38">
        <f>+'Dia4'!S36</f>
        <v>0</v>
      </c>
      <c r="AC9" s="38">
        <f>+'Dia4'!AB7</f>
        <v>0</v>
      </c>
      <c r="AD9" s="38">
        <f>+'Dia4'!T36</f>
        <v>0</v>
      </c>
      <c r="AE9" s="38">
        <f>+'Dia4'!AB8</f>
        <v>0</v>
      </c>
      <c r="AF9" s="38">
        <f>+'Dia4'!U36</f>
        <v>0</v>
      </c>
      <c r="AG9" s="38">
        <f>+'Dia4'!AB9</f>
        <v>0</v>
      </c>
      <c r="AH9" s="38">
        <f>+'Dia4'!V36</f>
        <v>0</v>
      </c>
      <c r="AI9" s="13">
        <f>+'Dia4'!AB10</f>
        <v>0</v>
      </c>
      <c r="AJ9" s="25">
        <f t="shared" si="1"/>
        <v>0</v>
      </c>
      <c r="AK9" s="25">
        <f t="shared" si="1"/>
        <v>0</v>
      </c>
      <c r="AL9" s="38">
        <f>+'Dia4'!G61</f>
        <v>0</v>
      </c>
      <c r="AM9" s="38">
        <f>+'Dia4'!H48</f>
        <v>0</v>
      </c>
      <c r="AN9" s="38">
        <f>+'Dia4'!H61</f>
        <v>0</v>
      </c>
      <c r="AO9" s="15">
        <f>+'Dia4'!H49</f>
        <v>0</v>
      </c>
      <c r="AP9" s="25">
        <f t="shared" si="2"/>
        <v>0</v>
      </c>
      <c r="AQ9" s="25">
        <f t="shared" si="2"/>
        <v>0</v>
      </c>
      <c r="AR9" s="38">
        <f>+'Dia4'!W40</f>
        <v>0</v>
      </c>
      <c r="AS9" s="38">
        <f>+'Dia4'!W41</f>
        <v>0</v>
      </c>
      <c r="AT9" s="38">
        <f>+'Dia4'!W42</f>
        <v>0</v>
      </c>
      <c r="AU9" s="13">
        <f>+'Dia4'!W43</f>
        <v>0</v>
      </c>
      <c r="AV9" s="25">
        <f t="shared" si="3"/>
        <v>0</v>
      </c>
      <c r="AW9" s="236">
        <f>+'Dia4'!V1</f>
        <v>0</v>
      </c>
      <c r="AX9" s="37">
        <f>COUNTA('Dia4'!$C$6:$J$35,'Dia4'!$C$40:$F$46,'Dia4'!$I$40:$I$43,'Dia4'!$W$40:$W$43,'Dia4'!$AC$42:$AC$44)</f>
        <v>0</v>
      </c>
    </row>
    <row r="10" spans="1:50" s="37" customFormat="1" ht="15" customHeight="1" thickBot="1" x14ac:dyDescent="0.3">
      <c r="A10" s="34">
        <v>5</v>
      </c>
      <c r="B10" s="241">
        <f t="shared" si="0"/>
        <v>0</v>
      </c>
      <c r="C10" s="10">
        <f>+'Dia5'!C36</f>
        <v>0</v>
      </c>
      <c r="D10" s="43">
        <f>+'Dia5'!D36</f>
        <v>0</v>
      </c>
      <c r="E10" s="10">
        <f>+'Dia5'!E36</f>
        <v>0</v>
      </c>
      <c r="F10" s="10">
        <f>+'Dia5'!F36</f>
        <v>0</v>
      </c>
      <c r="G10" s="10">
        <f>+'Dia5'!AD9</f>
        <v>0</v>
      </c>
      <c r="H10" s="10">
        <f>+'Dia5'!G36</f>
        <v>0</v>
      </c>
      <c r="I10" s="10">
        <f>+'Dia5'!AE9</f>
        <v>0</v>
      </c>
      <c r="J10" s="10">
        <f>+'Dia5'!H36</f>
        <v>0</v>
      </c>
      <c r="K10" s="10">
        <f>+'Dia5'!AF9</f>
        <v>0</v>
      </c>
      <c r="L10" s="10">
        <f>+'Dia5'!I36</f>
        <v>0</v>
      </c>
      <c r="M10" s="10">
        <f>+'Dia5'!AG9</f>
        <v>0</v>
      </c>
      <c r="N10" s="10">
        <f>+'Dia5'!J36</f>
        <v>0</v>
      </c>
      <c r="O10" s="23">
        <f t="shared" si="4"/>
        <v>0</v>
      </c>
      <c r="P10" s="24">
        <f t="shared" si="5"/>
        <v>0</v>
      </c>
      <c r="Q10" s="23">
        <f>+'Dia5'!K36</f>
        <v>0</v>
      </c>
      <c r="R10" s="24">
        <f>+'Dia5'!L36</f>
        <v>0</v>
      </c>
      <c r="S10" s="24">
        <f>+'Dia5'!W44</f>
        <v>0</v>
      </c>
      <c r="T10" s="24">
        <f>+'Dia5'!H38</f>
        <v>0</v>
      </c>
      <c r="U10" s="24">
        <f>+'Dia5'!AC45</f>
        <v>0</v>
      </c>
      <c r="V10" s="24">
        <f>+'Dia5'!M36</f>
        <v>0</v>
      </c>
      <c r="W10" s="24">
        <f>+'Dia5'!N36</f>
        <v>0</v>
      </c>
      <c r="X10" s="22">
        <f>+'Dia5'!O36</f>
        <v>0</v>
      </c>
      <c r="Y10" s="24">
        <f>+'Dia5'!P36</f>
        <v>0</v>
      </c>
      <c r="Z10" s="24">
        <f>+'Dia5'!Q36</f>
        <v>0</v>
      </c>
      <c r="AA10" s="24">
        <f>+'Dia5'!R36</f>
        <v>0</v>
      </c>
      <c r="AB10" s="36">
        <f>+'Dia5'!S36</f>
        <v>0</v>
      </c>
      <c r="AC10" s="36">
        <f>+'Dia5'!AB7</f>
        <v>0</v>
      </c>
      <c r="AD10" s="36">
        <f>+'Dia5'!T36</f>
        <v>0</v>
      </c>
      <c r="AE10" s="36">
        <f>+'Dia5'!AB8</f>
        <v>0</v>
      </c>
      <c r="AF10" s="36">
        <f>+'Dia5'!U36</f>
        <v>0</v>
      </c>
      <c r="AG10" s="36">
        <f>+'Dia5'!AB9</f>
        <v>0</v>
      </c>
      <c r="AH10" s="36">
        <f>+'Dia5'!V36</f>
        <v>0</v>
      </c>
      <c r="AI10" s="9">
        <f>+'Dia5'!AB10</f>
        <v>0</v>
      </c>
      <c r="AJ10" s="24">
        <f t="shared" si="1"/>
        <v>0</v>
      </c>
      <c r="AK10" s="24">
        <f t="shared" si="1"/>
        <v>0</v>
      </c>
      <c r="AL10" s="36">
        <f>+'Dia5'!G61</f>
        <v>0</v>
      </c>
      <c r="AM10" s="36">
        <f>+'Dia5'!H48</f>
        <v>0</v>
      </c>
      <c r="AN10" s="36">
        <f>+'Dia5'!H61</f>
        <v>0</v>
      </c>
      <c r="AO10" s="16">
        <f>+'Dia5'!H49</f>
        <v>0</v>
      </c>
      <c r="AP10" s="24">
        <f t="shared" si="2"/>
        <v>0</v>
      </c>
      <c r="AQ10" s="24">
        <f t="shared" si="2"/>
        <v>0</v>
      </c>
      <c r="AR10" s="36">
        <f>+'Dia5'!W40</f>
        <v>0</v>
      </c>
      <c r="AS10" s="36">
        <f>+'Dia5'!W41</f>
        <v>0</v>
      </c>
      <c r="AT10" s="36">
        <f>+'Dia5'!W42</f>
        <v>0</v>
      </c>
      <c r="AU10" s="9">
        <f>+'Dia5'!W43</f>
        <v>0</v>
      </c>
      <c r="AV10" s="24">
        <f t="shared" si="3"/>
        <v>0</v>
      </c>
      <c r="AW10" s="235">
        <f>+'Dia5'!V1</f>
        <v>0</v>
      </c>
      <c r="AX10" s="37">
        <f>COUNTA('Dia5'!$C$6:$J$35,'Dia5'!$C$40:$F$46,'Dia5'!$I$40:$I$43,'Dia5'!$W$40:$W$43,'Dia5'!$AC$42:$AC$44)</f>
        <v>0</v>
      </c>
    </row>
    <row r="11" spans="1:50" s="37" customFormat="1" ht="15" customHeight="1" thickBot="1" x14ac:dyDescent="0.3">
      <c r="A11" s="33">
        <v>6</v>
      </c>
      <c r="B11" s="241">
        <f t="shared" si="0"/>
        <v>0</v>
      </c>
      <c r="C11" s="14">
        <f>+'Dia6'!C36</f>
        <v>0</v>
      </c>
      <c r="D11" s="14">
        <f>+'Dia6'!D36</f>
        <v>0</v>
      </c>
      <c r="E11" s="14">
        <f>+'Dia6'!E36</f>
        <v>0</v>
      </c>
      <c r="F11" s="31">
        <f>+'Dia6'!F36</f>
        <v>0</v>
      </c>
      <c r="G11" s="14">
        <f>+'Dia6'!AD9</f>
        <v>0</v>
      </c>
      <c r="H11" s="14">
        <f>+'Dia6'!G36</f>
        <v>0</v>
      </c>
      <c r="I11" s="14">
        <f>+'Dia6'!AE9</f>
        <v>0</v>
      </c>
      <c r="J11" s="14">
        <f>+'Dia6'!H36</f>
        <v>0</v>
      </c>
      <c r="K11" s="14">
        <f>+'Dia6'!AF9</f>
        <v>0</v>
      </c>
      <c r="L11" s="14">
        <f>+'Dia6'!I36</f>
        <v>0</v>
      </c>
      <c r="M11" s="14">
        <f>+'Dia6'!AG9</f>
        <v>0</v>
      </c>
      <c r="N11" s="14">
        <f>+'Dia6'!J36</f>
        <v>0</v>
      </c>
      <c r="O11" s="26">
        <f t="shared" si="4"/>
        <v>0</v>
      </c>
      <c r="P11" s="25">
        <f t="shared" si="5"/>
        <v>0</v>
      </c>
      <c r="Q11" s="25">
        <f>+'Dia6'!K36</f>
        <v>0</v>
      </c>
      <c r="R11" s="25">
        <f>+'Dia6'!L36</f>
        <v>0</v>
      </c>
      <c r="S11" s="25">
        <f>+'Dia6'!W44</f>
        <v>0</v>
      </c>
      <c r="T11" s="25">
        <f>+'Dia6'!H38</f>
        <v>0</v>
      </c>
      <c r="U11" s="25">
        <f>+'Dia6'!AC45</f>
        <v>0</v>
      </c>
      <c r="V11" s="25">
        <f>+'Dia6'!M36</f>
        <v>0</v>
      </c>
      <c r="W11" s="25">
        <f>+'Dia6'!N36</f>
        <v>0</v>
      </c>
      <c r="X11" s="237">
        <f>+'Dia6'!O36</f>
        <v>0</v>
      </c>
      <c r="Y11" s="25">
        <f>+'Dia6'!P36</f>
        <v>0</v>
      </c>
      <c r="Z11" s="25">
        <f>+'Dia6'!Q36</f>
        <v>0</v>
      </c>
      <c r="AA11" s="25">
        <f>+'Dia6'!R36</f>
        <v>0</v>
      </c>
      <c r="AB11" s="38">
        <f>+'Dia6'!S36</f>
        <v>0</v>
      </c>
      <c r="AC11" s="38">
        <f>+'Dia6'!AB7</f>
        <v>0</v>
      </c>
      <c r="AD11" s="38">
        <f>+'Dia6'!T36</f>
        <v>0</v>
      </c>
      <c r="AE11" s="38">
        <f>+'Dia6'!AB8</f>
        <v>0</v>
      </c>
      <c r="AF11" s="38">
        <f>+'Dia6'!U36</f>
        <v>0</v>
      </c>
      <c r="AG11" s="38">
        <f>+'Dia6'!AB9</f>
        <v>0</v>
      </c>
      <c r="AH11" s="38">
        <f>+'Dia6'!V36</f>
        <v>0</v>
      </c>
      <c r="AI11" s="13">
        <f>+'Dia6'!AB10</f>
        <v>0</v>
      </c>
      <c r="AJ11" s="25">
        <f t="shared" si="1"/>
        <v>0</v>
      </c>
      <c r="AK11" s="25">
        <f t="shared" si="1"/>
        <v>0</v>
      </c>
      <c r="AL11" s="38">
        <f>+'Dia6'!G61</f>
        <v>0</v>
      </c>
      <c r="AM11" s="38">
        <f>+'Dia6'!H48</f>
        <v>0</v>
      </c>
      <c r="AN11" s="38">
        <f>+'Dia6'!H61</f>
        <v>0</v>
      </c>
      <c r="AO11" s="15">
        <f>+'Dia6'!H49</f>
        <v>0</v>
      </c>
      <c r="AP11" s="25">
        <f t="shared" si="2"/>
        <v>0</v>
      </c>
      <c r="AQ11" s="25">
        <f t="shared" si="2"/>
        <v>0</v>
      </c>
      <c r="AR11" s="38">
        <f>+'Dia6'!W40</f>
        <v>0</v>
      </c>
      <c r="AS11" s="38">
        <f>+'Dia6'!W41</f>
        <v>0</v>
      </c>
      <c r="AT11" s="38">
        <f>+'Dia6'!W42</f>
        <v>0</v>
      </c>
      <c r="AU11" s="13">
        <f>+'Dia6'!W43</f>
        <v>0</v>
      </c>
      <c r="AV11" s="25">
        <f t="shared" si="3"/>
        <v>0</v>
      </c>
      <c r="AW11" s="236">
        <f>+'Dia6'!V1</f>
        <v>0</v>
      </c>
      <c r="AX11" s="37">
        <f>COUNTA('Dia6'!$C$6:$J$35,'Dia6'!$C$40:$F$46,'Dia6'!$I$40:$I$43,'Dia6'!$W$40:$W$43,'Dia6'!$AC$42:$AC$44)</f>
        <v>0</v>
      </c>
    </row>
    <row r="12" spans="1:50" s="37" customFormat="1" ht="15" customHeight="1" thickBot="1" x14ac:dyDescent="0.3">
      <c r="A12" s="34">
        <v>7</v>
      </c>
      <c r="B12" s="241">
        <f t="shared" si="0"/>
        <v>0</v>
      </c>
      <c r="C12" s="10">
        <f>+'Dia7'!C36</f>
        <v>0</v>
      </c>
      <c r="D12" s="10">
        <f>+'Dia7'!D36</f>
        <v>0</v>
      </c>
      <c r="E12" s="10">
        <f>+'Dia7'!E36</f>
        <v>0</v>
      </c>
      <c r="F12" s="10">
        <f>+'Dia7'!F36</f>
        <v>0</v>
      </c>
      <c r="G12" s="10">
        <f>+'Dia7'!AD9</f>
        <v>0</v>
      </c>
      <c r="H12" s="10">
        <f>+'Dia7'!G36</f>
        <v>0</v>
      </c>
      <c r="I12" s="10">
        <f>+'Dia7'!AE9</f>
        <v>0</v>
      </c>
      <c r="J12" s="10">
        <f>+'Dia7'!H36</f>
        <v>0</v>
      </c>
      <c r="K12" s="10">
        <f>+'Dia7'!AF9</f>
        <v>0</v>
      </c>
      <c r="L12" s="10">
        <f>+'Dia7'!I36</f>
        <v>0</v>
      </c>
      <c r="M12" s="10">
        <f>+'Dia7'!AG9</f>
        <v>0</v>
      </c>
      <c r="N12" s="27">
        <f>+'Dia7'!J36</f>
        <v>0</v>
      </c>
      <c r="O12" s="23">
        <f t="shared" si="4"/>
        <v>0</v>
      </c>
      <c r="P12" s="24">
        <f t="shared" si="5"/>
        <v>0</v>
      </c>
      <c r="Q12" s="23">
        <f>+'Dia7'!K36</f>
        <v>0</v>
      </c>
      <c r="R12" s="24">
        <f>+'Dia7'!L36</f>
        <v>0</v>
      </c>
      <c r="S12" s="24">
        <f>+'Dia7'!W44</f>
        <v>0</v>
      </c>
      <c r="T12" s="24">
        <f>+'Dia7'!H38</f>
        <v>0</v>
      </c>
      <c r="U12" s="24">
        <f>+'Dia7'!AC45</f>
        <v>0</v>
      </c>
      <c r="V12" s="24">
        <f>+'Dia7'!M36</f>
        <v>0</v>
      </c>
      <c r="W12" s="24">
        <f>+'Dia7'!N36</f>
        <v>0</v>
      </c>
      <c r="X12" s="22">
        <f>+'Dia7'!O36</f>
        <v>0</v>
      </c>
      <c r="Y12" s="24">
        <f>+'Dia7'!P36</f>
        <v>0</v>
      </c>
      <c r="Z12" s="24">
        <f>+'Dia7'!Q36</f>
        <v>0</v>
      </c>
      <c r="AA12" s="24">
        <f>+'Dia7'!R36</f>
        <v>0</v>
      </c>
      <c r="AB12" s="36">
        <f>+'Dia7'!S36</f>
        <v>0</v>
      </c>
      <c r="AC12" s="36">
        <f>+'Dia7'!AB7</f>
        <v>0</v>
      </c>
      <c r="AD12" s="36">
        <f>+'Dia7'!T36</f>
        <v>0</v>
      </c>
      <c r="AE12" s="36">
        <f>+'Dia7'!AB8</f>
        <v>0</v>
      </c>
      <c r="AF12" s="36">
        <f>+'Dia7'!U36</f>
        <v>0</v>
      </c>
      <c r="AG12" s="36">
        <f>+'Dia7'!AB9</f>
        <v>0</v>
      </c>
      <c r="AH12" s="36">
        <f>+'Dia7'!V36</f>
        <v>0</v>
      </c>
      <c r="AI12" s="9">
        <f>+'Dia7'!AB10</f>
        <v>0</v>
      </c>
      <c r="AJ12" s="24">
        <f t="shared" si="1"/>
        <v>0</v>
      </c>
      <c r="AK12" s="24">
        <f t="shared" si="1"/>
        <v>0</v>
      </c>
      <c r="AL12" s="36">
        <f>+'Dia7'!G61</f>
        <v>0</v>
      </c>
      <c r="AM12" s="36">
        <f>+'Dia7'!H48</f>
        <v>0</v>
      </c>
      <c r="AN12" s="36">
        <f>+'Dia7'!H61</f>
        <v>0</v>
      </c>
      <c r="AO12" s="16">
        <f>+'Dia7'!H49</f>
        <v>0</v>
      </c>
      <c r="AP12" s="24">
        <f t="shared" si="2"/>
        <v>0</v>
      </c>
      <c r="AQ12" s="24">
        <f t="shared" si="2"/>
        <v>0</v>
      </c>
      <c r="AR12" s="36">
        <f>+'Dia7'!W40</f>
        <v>0</v>
      </c>
      <c r="AS12" s="36">
        <f>+'Dia7'!W41</f>
        <v>0</v>
      </c>
      <c r="AT12" s="36">
        <f>+'Dia7'!W42</f>
        <v>0</v>
      </c>
      <c r="AU12" s="9">
        <f>+'Dia7'!W43</f>
        <v>0</v>
      </c>
      <c r="AV12" s="24">
        <f t="shared" si="3"/>
        <v>0</v>
      </c>
      <c r="AW12" s="235">
        <f>+'Dia7'!V1</f>
        <v>0</v>
      </c>
      <c r="AX12" s="37">
        <f>COUNTA('Dia7'!$C$6:$J$35,'Dia7'!$C$40:$F$46,'Dia7'!$I$40:$I$43,'Dia7'!$W$40:$W$43,'Dia7'!$AC$42:$AC$44)</f>
        <v>0</v>
      </c>
    </row>
    <row r="13" spans="1:50" s="37" customFormat="1" ht="15" customHeight="1" thickBot="1" x14ac:dyDescent="0.3">
      <c r="A13" s="33">
        <v>8</v>
      </c>
      <c r="B13" s="241">
        <f t="shared" si="0"/>
        <v>0</v>
      </c>
      <c r="C13" s="14">
        <f>+'Dia8'!C36</f>
        <v>0</v>
      </c>
      <c r="D13" s="14">
        <f>+'Dia8'!D36</f>
        <v>0</v>
      </c>
      <c r="E13" s="14">
        <f>+'Dia8'!E36</f>
        <v>0</v>
      </c>
      <c r="F13" s="14">
        <f>+'Dia8'!F36</f>
        <v>0</v>
      </c>
      <c r="G13" s="14">
        <f>+'Dia8'!AD9</f>
        <v>0</v>
      </c>
      <c r="H13" s="14">
        <f>+'Dia8'!G36</f>
        <v>0</v>
      </c>
      <c r="I13" s="14">
        <f>+'Dia8'!AE9</f>
        <v>0</v>
      </c>
      <c r="J13" s="14">
        <f>+'Dia8'!H36</f>
        <v>0</v>
      </c>
      <c r="K13" s="14">
        <f>+'Dia8'!AF9</f>
        <v>0</v>
      </c>
      <c r="L13" s="14">
        <f>+'Dia8'!I36</f>
        <v>0</v>
      </c>
      <c r="M13" s="14">
        <f>+'Dia8'!AG9</f>
        <v>0</v>
      </c>
      <c r="N13" s="14">
        <f>+'Dia8'!J36</f>
        <v>0</v>
      </c>
      <c r="O13" s="26">
        <f t="shared" si="4"/>
        <v>0</v>
      </c>
      <c r="P13" s="25">
        <f t="shared" si="5"/>
        <v>0</v>
      </c>
      <c r="Q13" s="25">
        <f>+'Dia8'!K36</f>
        <v>0</v>
      </c>
      <c r="R13" s="25">
        <f>+'Dia8'!L36</f>
        <v>0</v>
      </c>
      <c r="S13" s="25">
        <f>+'Dia8'!W44</f>
        <v>0</v>
      </c>
      <c r="T13" s="25">
        <f>+'Dia8'!H38</f>
        <v>0</v>
      </c>
      <c r="U13" s="25">
        <f>+'Dia8'!AC45</f>
        <v>0</v>
      </c>
      <c r="V13" s="25">
        <f>+'Dia8'!M36</f>
        <v>0</v>
      </c>
      <c r="W13" s="25">
        <f>+'Dia8'!N36</f>
        <v>0</v>
      </c>
      <c r="X13" s="237">
        <f>+'Dia8'!O36</f>
        <v>0</v>
      </c>
      <c r="Y13" s="25">
        <f>+'Dia8'!P36</f>
        <v>0</v>
      </c>
      <c r="Z13" s="25">
        <f>+'Dia8'!Q36</f>
        <v>0</v>
      </c>
      <c r="AA13" s="25">
        <f>+'Dia8'!R36</f>
        <v>0</v>
      </c>
      <c r="AB13" s="38">
        <f>+'Dia8'!S36</f>
        <v>0</v>
      </c>
      <c r="AC13" s="38">
        <f>+'Dia8'!AB7</f>
        <v>0</v>
      </c>
      <c r="AD13" s="38">
        <f>+'Dia8'!T36</f>
        <v>0</v>
      </c>
      <c r="AE13" s="38">
        <f>+'Dia8'!AB8</f>
        <v>0</v>
      </c>
      <c r="AF13" s="38">
        <f>+'Dia8'!U36</f>
        <v>0</v>
      </c>
      <c r="AG13" s="38">
        <f>+'Dia8'!AB9</f>
        <v>0</v>
      </c>
      <c r="AH13" s="38">
        <f>+'Dia8'!V36</f>
        <v>0</v>
      </c>
      <c r="AI13" s="13">
        <f>+'Dia8'!AB10</f>
        <v>0</v>
      </c>
      <c r="AJ13" s="25">
        <f t="shared" si="1"/>
        <v>0</v>
      </c>
      <c r="AK13" s="25">
        <f t="shared" si="1"/>
        <v>0</v>
      </c>
      <c r="AL13" s="38">
        <f>+'Dia8'!G61</f>
        <v>0</v>
      </c>
      <c r="AM13" s="38">
        <f>+'Dia8'!H48</f>
        <v>0</v>
      </c>
      <c r="AN13" s="38">
        <f>+'Dia8'!H61</f>
        <v>0</v>
      </c>
      <c r="AO13" s="15">
        <f>+'Dia8'!H49</f>
        <v>0</v>
      </c>
      <c r="AP13" s="25">
        <f t="shared" si="2"/>
        <v>0</v>
      </c>
      <c r="AQ13" s="25">
        <f t="shared" si="2"/>
        <v>0</v>
      </c>
      <c r="AR13" s="38">
        <f>+'Dia8'!W40</f>
        <v>0</v>
      </c>
      <c r="AS13" s="38">
        <f>+'Dia8'!W41</f>
        <v>0</v>
      </c>
      <c r="AT13" s="38">
        <f>+'Dia8'!W42</f>
        <v>0</v>
      </c>
      <c r="AU13" s="13">
        <f>+'Dia8'!W43</f>
        <v>0</v>
      </c>
      <c r="AV13" s="25">
        <f t="shared" si="3"/>
        <v>0</v>
      </c>
      <c r="AW13" s="236">
        <f>+'Dia8'!V1</f>
        <v>0</v>
      </c>
      <c r="AX13" s="37">
        <f>COUNTA('Dia8'!$C$6:$J$35,'Dia8'!$C$40:$F$46,'Dia8'!$I$40:$I$43,'Dia8'!$W$40:$W$43,'Dia8'!$AC$42:$AC$44)</f>
        <v>0</v>
      </c>
    </row>
    <row r="14" spans="1:50" s="37" customFormat="1" ht="15" customHeight="1" thickBot="1" x14ac:dyDescent="0.3">
      <c r="A14" s="34">
        <v>9</v>
      </c>
      <c r="B14" s="241">
        <f t="shared" si="0"/>
        <v>0</v>
      </c>
      <c r="C14" s="10">
        <f>+'Dia9'!C36</f>
        <v>0</v>
      </c>
      <c r="D14" s="10">
        <f>+'Dia9'!D36</f>
        <v>0</v>
      </c>
      <c r="E14" s="10">
        <f>+'Dia9'!E36</f>
        <v>0</v>
      </c>
      <c r="F14" s="10">
        <f>+'Dia9'!F36</f>
        <v>0</v>
      </c>
      <c r="G14" s="10">
        <f>+'Dia9'!AD9</f>
        <v>0</v>
      </c>
      <c r="H14" s="10">
        <f>+'Dia9'!G36</f>
        <v>0</v>
      </c>
      <c r="I14" s="10">
        <f>+'Dia9'!AE9</f>
        <v>0</v>
      </c>
      <c r="J14" s="10">
        <f>+'Dia9'!H36</f>
        <v>0</v>
      </c>
      <c r="K14" s="10">
        <f>+'Dia9'!AF9</f>
        <v>0</v>
      </c>
      <c r="L14" s="10">
        <f>+'Dia9'!I36</f>
        <v>0</v>
      </c>
      <c r="M14" s="10">
        <f>+'Dia9'!AG9</f>
        <v>0</v>
      </c>
      <c r="N14" s="10">
        <f>+'Dia9'!J36</f>
        <v>0</v>
      </c>
      <c r="O14" s="23">
        <f t="shared" si="4"/>
        <v>0</v>
      </c>
      <c r="P14" s="24">
        <f t="shared" si="5"/>
        <v>0</v>
      </c>
      <c r="Q14" s="23">
        <f>+'Dia9'!K36</f>
        <v>0</v>
      </c>
      <c r="R14" s="24">
        <f>+'Dia9'!L36</f>
        <v>0</v>
      </c>
      <c r="S14" s="24">
        <f>+'Dia9'!W44</f>
        <v>0</v>
      </c>
      <c r="T14" s="24">
        <f>+'Dia9'!H38</f>
        <v>0</v>
      </c>
      <c r="U14" s="24">
        <f>+'Dia9'!AC45</f>
        <v>0</v>
      </c>
      <c r="V14" s="24">
        <f>+'Dia9'!M36</f>
        <v>0</v>
      </c>
      <c r="W14" s="24">
        <f>+'Dia9'!N36</f>
        <v>0</v>
      </c>
      <c r="X14" s="22">
        <f>+'Dia9'!O36</f>
        <v>0</v>
      </c>
      <c r="Y14" s="24">
        <f>+'Dia9'!P36</f>
        <v>0</v>
      </c>
      <c r="Z14" s="24">
        <f>+'Dia9'!Q36</f>
        <v>0</v>
      </c>
      <c r="AA14" s="24">
        <f>+'Dia9'!R36</f>
        <v>0</v>
      </c>
      <c r="AB14" s="36">
        <f>+'Dia9'!S36</f>
        <v>0</v>
      </c>
      <c r="AC14" s="36">
        <f>+'Dia9'!AB7</f>
        <v>0</v>
      </c>
      <c r="AD14" s="36">
        <f>+'Dia9'!T36</f>
        <v>0</v>
      </c>
      <c r="AE14" s="36">
        <f>+'Dia9'!AB8</f>
        <v>0</v>
      </c>
      <c r="AF14" s="36">
        <f>+'Dia9'!U36</f>
        <v>0</v>
      </c>
      <c r="AG14" s="36">
        <f>+'Dia9'!AB9</f>
        <v>0</v>
      </c>
      <c r="AH14" s="36">
        <f>+'Dia9'!V36</f>
        <v>0</v>
      </c>
      <c r="AI14" s="9">
        <f>+'Dia9'!AB10</f>
        <v>0</v>
      </c>
      <c r="AJ14" s="24">
        <f t="shared" si="1"/>
        <v>0</v>
      </c>
      <c r="AK14" s="24">
        <f t="shared" si="1"/>
        <v>0</v>
      </c>
      <c r="AL14" s="36">
        <f>+'Dia9'!G61</f>
        <v>0</v>
      </c>
      <c r="AM14" s="36">
        <f>+'Dia9'!H48</f>
        <v>0</v>
      </c>
      <c r="AN14" s="36">
        <f>+'Dia9'!H61</f>
        <v>0</v>
      </c>
      <c r="AO14" s="16">
        <f>+'Dia9'!H49</f>
        <v>0</v>
      </c>
      <c r="AP14" s="24">
        <f t="shared" si="2"/>
        <v>0</v>
      </c>
      <c r="AQ14" s="24">
        <f t="shared" si="2"/>
        <v>0</v>
      </c>
      <c r="AR14" s="36">
        <f>+'Dia9'!W40</f>
        <v>0</v>
      </c>
      <c r="AS14" s="36">
        <f>+'Dia9'!W41</f>
        <v>0</v>
      </c>
      <c r="AT14" s="36">
        <f>+'Dia9'!W42</f>
        <v>0</v>
      </c>
      <c r="AU14" s="9">
        <f>+'Dia9'!W43</f>
        <v>0</v>
      </c>
      <c r="AV14" s="24">
        <f t="shared" si="3"/>
        <v>0</v>
      </c>
      <c r="AW14" s="235">
        <f>+'Dia9'!V1</f>
        <v>0</v>
      </c>
      <c r="AX14" s="37">
        <f>COUNTA('Dia9'!$C$6:$J$35,'Dia9'!$C$40:$F$46,'Dia9'!$I$40:$I$43,'Dia9'!$W$40:$W$43,'Dia9'!$AC$42:$AC$44)</f>
        <v>0</v>
      </c>
    </row>
    <row r="15" spans="1:50" s="37" customFormat="1" ht="15" customHeight="1" thickBot="1" x14ac:dyDescent="0.3">
      <c r="A15" s="33">
        <v>10</v>
      </c>
      <c r="B15" s="241">
        <f t="shared" si="0"/>
        <v>0</v>
      </c>
      <c r="C15" s="14">
        <f>+'Dia10'!C36</f>
        <v>0</v>
      </c>
      <c r="D15" s="14">
        <f>+'Dia10'!D36</f>
        <v>0</v>
      </c>
      <c r="E15" s="14">
        <f>+'Dia10'!E36</f>
        <v>0</v>
      </c>
      <c r="F15" s="14">
        <f>+'Dia10'!F36</f>
        <v>0</v>
      </c>
      <c r="G15" s="14">
        <f>+'Dia10'!AD9</f>
        <v>0</v>
      </c>
      <c r="H15" s="14">
        <f>+'Dia10'!G36</f>
        <v>0</v>
      </c>
      <c r="I15" s="14">
        <f>+'Dia10'!AE9</f>
        <v>0</v>
      </c>
      <c r="J15" s="14">
        <f>+'Dia10'!H36</f>
        <v>0</v>
      </c>
      <c r="K15" s="14">
        <f>+'Dia10'!AF9</f>
        <v>0</v>
      </c>
      <c r="L15" s="14">
        <f>+'Dia10'!I36</f>
        <v>0</v>
      </c>
      <c r="M15" s="14">
        <f>+'Dia10'!AG9</f>
        <v>0</v>
      </c>
      <c r="N15" s="14">
        <f>+'Dia10'!J36</f>
        <v>0</v>
      </c>
      <c r="O15" s="26">
        <f t="shared" si="4"/>
        <v>0</v>
      </c>
      <c r="P15" s="25">
        <f t="shared" si="5"/>
        <v>0</v>
      </c>
      <c r="Q15" s="25">
        <f>+'Dia10'!K36</f>
        <v>0</v>
      </c>
      <c r="R15" s="25">
        <f>+'Dia10'!L36</f>
        <v>0</v>
      </c>
      <c r="S15" s="25">
        <f>+'Dia10'!W44</f>
        <v>0</v>
      </c>
      <c r="T15" s="25">
        <f>+'Dia10'!H38</f>
        <v>0</v>
      </c>
      <c r="U15" s="25">
        <f>+'Dia10'!AC45</f>
        <v>0</v>
      </c>
      <c r="V15" s="25">
        <f>+'Dia10'!M36</f>
        <v>0</v>
      </c>
      <c r="W15" s="25">
        <f>+'Dia10'!N36</f>
        <v>0</v>
      </c>
      <c r="X15" s="237">
        <f>+'Dia10'!O36</f>
        <v>0</v>
      </c>
      <c r="Y15" s="25">
        <f>+'Dia10'!P36</f>
        <v>0</v>
      </c>
      <c r="Z15" s="25">
        <f>+'Dia10'!Q36</f>
        <v>0</v>
      </c>
      <c r="AA15" s="25">
        <f>+'Dia10'!R36</f>
        <v>0</v>
      </c>
      <c r="AB15" s="38">
        <f>+'Dia10'!S36</f>
        <v>0</v>
      </c>
      <c r="AC15" s="38">
        <f>+'Dia10'!AB7</f>
        <v>0</v>
      </c>
      <c r="AD15" s="38">
        <f>+'Dia10'!T36</f>
        <v>0</v>
      </c>
      <c r="AE15" s="38">
        <f>+'Dia10'!AB8</f>
        <v>0</v>
      </c>
      <c r="AF15" s="38">
        <f>+'Dia10'!U36</f>
        <v>0</v>
      </c>
      <c r="AG15" s="38">
        <f>+'Dia10'!AB9</f>
        <v>0</v>
      </c>
      <c r="AH15" s="38">
        <f>+'Dia10'!V36</f>
        <v>0</v>
      </c>
      <c r="AI15" s="13">
        <f>+'Dia10'!AB10</f>
        <v>0</v>
      </c>
      <c r="AJ15" s="25">
        <f t="shared" si="1"/>
        <v>0</v>
      </c>
      <c r="AK15" s="25">
        <f t="shared" si="1"/>
        <v>0</v>
      </c>
      <c r="AL15" s="38">
        <f>+'Dia10'!G61</f>
        <v>0</v>
      </c>
      <c r="AM15" s="38">
        <f>+'Dia10'!H48</f>
        <v>0</v>
      </c>
      <c r="AN15" s="38">
        <f>+'Dia10'!H61</f>
        <v>0</v>
      </c>
      <c r="AO15" s="15">
        <f>+'Dia10'!H49</f>
        <v>0</v>
      </c>
      <c r="AP15" s="25">
        <f t="shared" si="2"/>
        <v>0</v>
      </c>
      <c r="AQ15" s="25">
        <f t="shared" si="2"/>
        <v>0</v>
      </c>
      <c r="AR15" s="38">
        <f>+'Dia10'!W40</f>
        <v>0</v>
      </c>
      <c r="AS15" s="38">
        <f>+'Dia10'!W41</f>
        <v>0</v>
      </c>
      <c r="AT15" s="38">
        <f>+'Dia10'!W42</f>
        <v>0</v>
      </c>
      <c r="AU15" s="13">
        <f>+'Dia10'!W43</f>
        <v>0</v>
      </c>
      <c r="AV15" s="25">
        <f t="shared" si="3"/>
        <v>0</v>
      </c>
      <c r="AW15" s="236">
        <f>+'Dia10'!V1</f>
        <v>0</v>
      </c>
      <c r="AX15" s="37">
        <f>COUNTA('Dia10'!$C$6:$J$35,'Dia10'!$C$40:$F$46,'Dia10'!$I$40:$I$43,'Dia10'!$W$40:$W$43,'Dia10'!$AC$42:$AC$44)</f>
        <v>0</v>
      </c>
    </row>
    <row r="16" spans="1:50" s="37" customFormat="1" ht="15" customHeight="1" thickBot="1" x14ac:dyDescent="0.3">
      <c r="A16" s="34">
        <v>11</v>
      </c>
      <c r="B16" s="241">
        <f t="shared" si="0"/>
        <v>0</v>
      </c>
      <c r="C16" s="10">
        <f>+'Dia11'!C36</f>
        <v>0</v>
      </c>
      <c r="D16" s="10">
        <f>+'Dia11'!D36</f>
        <v>0</v>
      </c>
      <c r="E16" s="10">
        <f>+'Dia11'!E36</f>
        <v>0</v>
      </c>
      <c r="F16" s="10">
        <f>+'Dia11'!F36</f>
        <v>0</v>
      </c>
      <c r="G16" s="10">
        <f>+'Dia11'!AD9</f>
        <v>0</v>
      </c>
      <c r="H16" s="10">
        <f>+'Dia11'!G36</f>
        <v>0</v>
      </c>
      <c r="I16" s="10">
        <f>+'Dia11'!AE9</f>
        <v>0</v>
      </c>
      <c r="J16" s="10">
        <f>+'Dia11'!H36</f>
        <v>0</v>
      </c>
      <c r="K16" s="10">
        <f>+'Dia11'!AF9</f>
        <v>0</v>
      </c>
      <c r="L16" s="10">
        <f>+'Dia11'!I36</f>
        <v>0</v>
      </c>
      <c r="M16" s="10">
        <f>+'Dia11'!AG9</f>
        <v>0</v>
      </c>
      <c r="N16" s="10">
        <f>+'Dia11'!J36</f>
        <v>0</v>
      </c>
      <c r="O16" s="23">
        <f t="shared" si="4"/>
        <v>0</v>
      </c>
      <c r="P16" s="24">
        <f t="shared" si="5"/>
        <v>0</v>
      </c>
      <c r="Q16" s="23">
        <f>+'Dia11'!K36</f>
        <v>0</v>
      </c>
      <c r="R16" s="24">
        <f>+'Dia11'!L36</f>
        <v>0</v>
      </c>
      <c r="S16" s="24">
        <f>+'Dia11'!W44</f>
        <v>0</v>
      </c>
      <c r="T16" s="24">
        <f>+'Dia11'!H38</f>
        <v>0</v>
      </c>
      <c r="U16" s="24">
        <f>+'Dia11'!AC45</f>
        <v>0</v>
      </c>
      <c r="V16" s="24">
        <f>+'Dia11'!M36</f>
        <v>0</v>
      </c>
      <c r="W16" s="24">
        <f>+'Dia11'!N36</f>
        <v>0</v>
      </c>
      <c r="X16" s="22">
        <f>+'Dia11'!O36</f>
        <v>0</v>
      </c>
      <c r="Y16" s="24">
        <f>+'Dia11'!P36</f>
        <v>0</v>
      </c>
      <c r="Z16" s="24">
        <f>+'Dia11'!Q36</f>
        <v>0</v>
      </c>
      <c r="AA16" s="24">
        <f>+'Dia11'!R36</f>
        <v>0</v>
      </c>
      <c r="AB16" s="36">
        <f>+'Dia11'!S36</f>
        <v>0</v>
      </c>
      <c r="AC16" s="36">
        <f>+'Dia11'!AB7</f>
        <v>0</v>
      </c>
      <c r="AD16" s="36">
        <f>+'Dia11'!T36</f>
        <v>0</v>
      </c>
      <c r="AE16" s="36">
        <f>+'Dia11'!AB8</f>
        <v>0</v>
      </c>
      <c r="AF16" s="36">
        <f>+'Dia11'!U36</f>
        <v>0</v>
      </c>
      <c r="AG16" s="36">
        <f>+'Dia11'!AB9</f>
        <v>0</v>
      </c>
      <c r="AH16" s="36">
        <f>+'Dia11'!V36</f>
        <v>0</v>
      </c>
      <c r="AI16" s="9">
        <f>+'Dia11'!AB10</f>
        <v>0</v>
      </c>
      <c r="AJ16" s="24">
        <f t="shared" si="1"/>
        <v>0</v>
      </c>
      <c r="AK16" s="24">
        <f t="shared" si="1"/>
        <v>0</v>
      </c>
      <c r="AL16" s="36">
        <f>+'Dia11'!G61</f>
        <v>0</v>
      </c>
      <c r="AM16" s="36">
        <f>+'Dia11'!H48</f>
        <v>0</v>
      </c>
      <c r="AN16" s="36">
        <f>+'Dia11'!H61</f>
        <v>0</v>
      </c>
      <c r="AO16" s="16">
        <f>+'Dia11'!H49</f>
        <v>0</v>
      </c>
      <c r="AP16" s="24">
        <f t="shared" si="2"/>
        <v>0</v>
      </c>
      <c r="AQ16" s="24">
        <f t="shared" si="2"/>
        <v>0</v>
      </c>
      <c r="AR16" s="36">
        <f>+'Dia11'!W40</f>
        <v>0</v>
      </c>
      <c r="AS16" s="36">
        <f>+'Dia11'!W41</f>
        <v>0</v>
      </c>
      <c r="AT16" s="36">
        <f>+'Dia11'!W42</f>
        <v>0</v>
      </c>
      <c r="AU16" s="9">
        <f>+'Dia11'!W43</f>
        <v>0</v>
      </c>
      <c r="AV16" s="24">
        <f t="shared" si="3"/>
        <v>0</v>
      </c>
      <c r="AW16" s="235">
        <f>+'Dia11'!V1</f>
        <v>0</v>
      </c>
      <c r="AX16" s="37">
        <f>COUNTA('Dia11'!$C$6:$J$35,'Dia11'!$C$40:$F$46,'Dia11'!$I$40:$I$43,'Dia11'!$W$40:$W$43,'Dia11'!$AC$42:$AC$44)</f>
        <v>0</v>
      </c>
    </row>
    <row r="17" spans="1:50" s="37" customFormat="1" ht="15" customHeight="1" thickBot="1" x14ac:dyDescent="0.3">
      <c r="A17" s="33">
        <v>12</v>
      </c>
      <c r="B17" s="241">
        <f t="shared" si="0"/>
        <v>0</v>
      </c>
      <c r="C17" s="14">
        <f>+'Dia12'!C36</f>
        <v>0</v>
      </c>
      <c r="D17" s="14">
        <f>+'Dia12'!D36</f>
        <v>0</v>
      </c>
      <c r="E17" s="14">
        <f>+'Dia12'!E36</f>
        <v>0</v>
      </c>
      <c r="F17" s="14">
        <f>+'Dia12'!F36</f>
        <v>0</v>
      </c>
      <c r="G17" s="14">
        <f>+'Dia12'!AD9</f>
        <v>0</v>
      </c>
      <c r="H17" s="14">
        <f>+'Dia12'!G36</f>
        <v>0</v>
      </c>
      <c r="I17" s="14">
        <f>+'Dia12'!AE9</f>
        <v>0</v>
      </c>
      <c r="J17" s="14">
        <f>+'Dia12'!H36</f>
        <v>0</v>
      </c>
      <c r="K17" s="14">
        <f>+'Dia12'!AF9</f>
        <v>0</v>
      </c>
      <c r="L17" s="14">
        <f>+'Dia12'!I36</f>
        <v>0</v>
      </c>
      <c r="M17" s="14">
        <f>+'Dia12'!AG9</f>
        <v>0</v>
      </c>
      <c r="N17" s="14">
        <f>+'Dia12'!J36</f>
        <v>0</v>
      </c>
      <c r="O17" s="26">
        <f t="shared" si="4"/>
        <v>0</v>
      </c>
      <c r="P17" s="25">
        <f t="shared" si="5"/>
        <v>0</v>
      </c>
      <c r="Q17" s="25">
        <f>+'Dia12'!K36</f>
        <v>0</v>
      </c>
      <c r="R17" s="25">
        <f>+'Dia12'!L36</f>
        <v>0</v>
      </c>
      <c r="S17" s="25">
        <f>+'Dia12'!W44</f>
        <v>0</v>
      </c>
      <c r="T17" s="25">
        <f>+'Dia12'!H38</f>
        <v>0</v>
      </c>
      <c r="U17" s="25">
        <f>+'Dia12'!AC45</f>
        <v>0</v>
      </c>
      <c r="V17" s="25">
        <f>+'Dia12'!M36</f>
        <v>0</v>
      </c>
      <c r="W17" s="25">
        <f>+'Dia12'!N36</f>
        <v>0</v>
      </c>
      <c r="X17" s="237">
        <f>+'Dia12'!O36</f>
        <v>0</v>
      </c>
      <c r="Y17" s="25">
        <f>+'Dia12'!P36</f>
        <v>0</v>
      </c>
      <c r="Z17" s="25">
        <f>+'Dia12'!Q36</f>
        <v>0</v>
      </c>
      <c r="AA17" s="25">
        <f>+'Dia12'!R36</f>
        <v>0</v>
      </c>
      <c r="AB17" s="38">
        <f>+'Dia12'!S36</f>
        <v>0</v>
      </c>
      <c r="AC17" s="38">
        <f>+'Dia12'!AB7</f>
        <v>0</v>
      </c>
      <c r="AD17" s="38">
        <f>+'Dia12'!T36</f>
        <v>0</v>
      </c>
      <c r="AE17" s="38">
        <f>+'Dia12'!AB8</f>
        <v>0</v>
      </c>
      <c r="AF17" s="38">
        <f>+'Dia12'!U36</f>
        <v>0</v>
      </c>
      <c r="AG17" s="38">
        <f>+'Dia12'!AB9</f>
        <v>0</v>
      </c>
      <c r="AH17" s="38">
        <f>+'Dia12'!V36</f>
        <v>0</v>
      </c>
      <c r="AI17" s="13">
        <f>+'Dia12'!AB10</f>
        <v>0</v>
      </c>
      <c r="AJ17" s="25">
        <f t="shared" si="1"/>
        <v>0</v>
      </c>
      <c r="AK17" s="25">
        <f t="shared" si="1"/>
        <v>0</v>
      </c>
      <c r="AL17" s="38">
        <f>+'Dia12'!G61</f>
        <v>0</v>
      </c>
      <c r="AM17" s="38">
        <f>+'Dia12'!H48</f>
        <v>0</v>
      </c>
      <c r="AN17" s="38">
        <f>+'Dia12'!H61</f>
        <v>0</v>
      </c>
      <c r="AO17" s="15">
        <f>+'Dia12'!H49</f>
        <v>0</v>
      </c>
      <c r="AP17" s="25">
        <f t="shared" si="2"/>
        <v>0</v>
      </c>
      <c r="AQ17" s="25">
        <f t="shared" si="2"/>
        <v>0</v>
      </c>
      <c r="AR17" s="38">
        <f>+'Dia12'!W40</f>
        <v>0</v>
      </c>
      <c r="AS17" s="38">
        <f>+'Dia12'!W41</f>
        <v>0</v>
      </c>
      <c r="AT17" s="38">
        <f>+'Dia12'!W42</f>
        <v>0</v>
      </c>
      <c r="AU17" s="13">
        <f>+'Dia12'!W43</f>
        <v>0</v>
      </c>
      <c r="AV17" s="25">
        <f t="shared" si="3"/>
        <v>0</v>
      </c>
      <c r="AW17" s="236">
        <f>+'Dia12'!V1</f>
        <v>0</v>
      </c>
      <c r="AX17" s="37">
        <f>COUNTA('Dia12'!$C$6:$J$35,'Dia12'!$C$40:$F$46,'Dia12'!$I$40:$I$43,'Dia12'!$W$40:$W$43,'Dia12'!$AC$42:$AC$44)</f>
        <v>0</v>
      </c>
    </row>
    <row r="18" spans="1:50" s="37" customFormat="1" ht="15" customHeight="1" thickBot="1" x14ac:dyDescent="0.3">
      <c r="A18" s="34">
        <v>13</v>
      </c>
      <c r="B18" s="241">
        <f t="shared" si="0"/>
        <v>0</v>
      </c>
      <c r="C18" s="10">
        <f>+'Dia13'!C36</f>
        <v>0</v>
      </c>
      <c r="D18" s="10">
        <f>+'Dia13'!D36</f>
        <v>0</v>
      </c>
      <c r="E18" s="10">
        <f>+'Dia13'!E36</f>
        <v>0</v>
      </c>
      <c r="F18" s="10">
        <f>+'Dia13'!F36</f>
        <v>0</v>
      </c>
      <c r="G18" s="10">
        <f>+'Dia13'!AD9</f>
        <v>0</v>
      </c>
      <c r="H18" s="10">
        <f>+'Dia13'!G36</f>
        <v>0</v>
      </c>
      <c r="I18" s="10">
        <f>+'Dia13'!AE9</f>
        <v>0</v>
      </c>
      <c r="J18" s="10">
        <f>+'Dia13'!H36</f>
        <v>0</v>
      </c>
      <c r="K18" s="10">
        <f>+'Dia13'!AF9</f>
        <v>0</v>
      </c>
      <c r="L18" s="10">
        <f>+'Dia13'!I36</f>
        <v>0</v>
      </c>
      <c r="M18" s="10">
        <f>+'Dia13'!AG9</f>
        <v>0</v>
      </c>
      <c r="N18" s="10">
        <f>+'Dia13'!J36</f>
        <v>0</v>
      </c>
      <c r="O18" s="23">
        <f t="shared" si="4"/>
        <v>0</v>
      </c>
      <c r="P18" s="24">
        <f t="shared" si="5"/>
        <v>0</v>
      </c>
      <c r="Q18" s="23">
        <f>+'Dia13'!K36</f>
        <v>0</v>
      </c>
      <c r="R18" s="24">
        <f>+'Dia13'!L36</f>
        <v>0</v>
      </c>
      <c r="S18" s="24">
        <f>+'Dia13'!W44</f>
        <v>0</v>
      </c>
      <c r="T18" s="24">
        <f>+'Dia13'!H38</f>
        <v>0</v>
      </c>
      <c r="U18" s="24">
        <f>+'Dia13'!AC45</f>
        <v>0</v>
      </c>
      <c r="V18" s="24">
        <f>+'Dia13'!M36</f>
        <v>0</v>
      </c>
      <c r="W18" s="24">
        <f>+'Dia13'!N36</f>
        <v>0</v>
      </c>
      <c r="X18" s="22">
        <f>+'Dia13'!O36</f>
        <v>0</v>
      </c>
      <c r="Y18" s="24">
        <f>+'Dia13'!P36</f>
        <v>0</v>
      </c>
      <c r="Z18" s="24">
        <f>+'Dia13'!Q36</f>
        <v>0</v>
      </c>
      <c r="AA18" s="24">
        <f>+'Dia13'!R36</f>
        <v>0</v>
      </c>
      <c r="AB18" s="36">
        <f>+'Dia13'!S36</f>
        <v>0</v>
      </c>
      <c r="AC18" s="36">
        <f>+'Dia13'!AB7</f>
        <v>0</v>
      </c>
      <c r="AD18" s="36">
        <f>+'Dia13'!T36</f>
        <v>0</v>
      </c>
      <c r="AE18" s="36">
        <f>+'Dia13'!AB8</f>
        <v>0</v>
      </c>
      <c r="AF18" s="36">
        <f>+'Dia13'!U36</f>
        <v>0</v>
      </c>
      <c r="AG18" s="36">
        <f>+'Dia13'!AB9</f>
        <v>0</v>
      </c>
      <c r="AH18" s="36">
        <f>+'Dia13'!V36</f>
        <v>0</v>
      </c>
      <c r="AI18" s="9">
        <f>+'Dia13'!AB10</f>
        <v>0</v>
      </c>
      <c r="AJ18" s="24">
        <f t="shared" si="1"/>
        <v>0</v>
      </c>
      <c r="AK18" s="24">
        <f t="shared" si="1"/>
        <v>0</v>
      </c>
      <c r="AL18" s="36">
        <f>+'Dia13'!G61</f>
        <v>0</v>
      </c>
      <c r="AM18" s="36">
        <f>+'Dia13'!H48</f>
        <v>0</v>
      </c>
      <c r="AN18" s="36">
        <f>+'Dia13'!H61</f>
        <v>0</v>
      </c>
      <c r="AO18" s="16">
        <f>+'Dia13'!H49</f>
        <v>0</v>
      </c>
      <c r="AP18" s="24">
        <f t="shared" si="2"/>
        <v>0</v>
      </c>
      <c r="AQ18" s="24">
        <f t="shared" si="2"/>
        <v>0</v>
      </c>
      <c r="AR18" s="36">
        <f>+'Dia13'!W40</f>
        <v>0</v>
      </c>
      <c r="AS18" s="36">
        <f>+'Dia13'!W41</f>
        <v>0</v>
      </c>
      <c r="AT18" s="36">
        <f>+'Dia13'!W42</f>
        <v>0</v>
      </c>
      <c r="AU18" s="9">
        <f>+'Dia13'!W43</f>
        <v>0</v>
      </c>
      <c r="AV18" s="24">
        <f t="shared" si="3"/>
        <v>0</v>
      </c>
      <c r="AW18" s="235">
        <f>+'Dia13'!V1</f>
        <v>0</v>
      </c>
      <c r="AX18" s="37">
        <f>COUNTA('Dia13'!$C$6:$J$35,'Dia13'!$C$40:$F$46,'Dia13'!$I$40:$I$43,'Dia13'!$W$40:$W$43,'Dia13'!$AC$42:$AC$44)</f>
        <v>0</v>
      </c>
    </row>
    <row r="19" spans="1:50" s="37" customFormat="1" ht="15" customHeight="1" thickBot="1" x14ac:dyDescent="0.3">
      <c r="A19" s="33">
        <v>14</v>
      </c>
      <c r="B19" s="241">
        <f t="shared" si="0"/>
        <v>0</v>
      </c>
      <c r="C19" s="14">
        <f>+'Dia14'!C36</f>
        <v>0</v>
      </c>
      <c r="D19" s="14">
        <f>+'Dia14'!D36</f>
        <v>0</v>
      </c>
      <c r="E19" s="14">
        <f>+'Dia14'!E36</f>
        <v>0</v>
      </c>
      <c r="F19" s="14">
        <f>+'Dia14'!F36</f>
        <v>0</v>
      </c>
      <c r="G19" s="14">
        <f>+'Dia14'!AD9</f>
        <v>0</v>
      </c>
      <c r="H19" s="14">
        <f>+'Dia14'!G36</f>
        <v>0</v>
      </c>
      <c r="I19" s="14">
        <f>+'Dia14'!AE9</f>
        <v>0</v>
      </c>
      <c r="J19" s="14">
        <f>+'Dia14'!H36</f>
        <v>0</v>
      </c>
      <c r="K19" s="14">
        <f>+'Dia14'!AF9</f>
        <v>0</v>
      </c>
      <c r="L19" s="14">
        <f>+'Dia14'!I36</f>
        <v>0</v>
      </c>
      <c r="M19" s="14">
        <f>+'Dia14'!AG9</f>
        <v>0</v>
      </c>
      <c r="N19" s="14">
        <f>+'Dia14'!J36</f>
        <v>0</v>
      </c>
      <c r="O19" s="26">
        <f t="shared" si="4"/>
        <v>0</v>
      </c>
      <c r="P19" s="25">
        <f t="shared" si="5"/>
        <v>0</v>
      </c>
      <c r="Q19" s="25">
        <f>+'Dia14'!K36</f>
        <v>0</v>
      </c>
      <c r="R19" s="25">
        <f>+'Dia14'!L36</f>
        <v>0</v>
      </c>
      <c r="S19" s="25">
        <f>+'Dia14'!W44</f>
        <v>0</v>
      </c>
      <c r="T19" s="25">
        <f>+'Dia14'!H38</f>
        <v>0</v>
      </c>
      <c r="U19" s="25">
        <f>+'Dia14'!AC45</f>
        <v>0</v>
      </c>
      <c r="V19" s="25">
        <f>+'Dia14'!M36</f>
        <v>0</v>
      </c>
      <c r="W19" s="25">
        <f>+'Dia14'!N36</f>
        <v>0</v>
      </c>
      <c r="X19" s="237">
        <f>+'Dia14'!O36</f>
        <v>0</v>
      </c>
      <c r="Y19" s="25">
        <f>+'Dia14'!P36</f>
        <v>0</v>
      </c>
      <c r="Z19" s="25">
        <f>+'Dia14'!Q36</f>
        <v>0</v>
      </c>
      <c r="AA19" s="25">
        <f>+'Dia14'!R36</f>
        <v>0</v>
      </c>
      <c r="AB19" s="38">
        <f>+'Dia14'!S36</f>
        <v>0</v>
      </c>
      <c r="AC19" s="38">
        <f>+'Dia14'!AB7</f>
        <v>0</v>
      </c>
      <c r="AD19" s="38">
        <f>+'Dia14'!T36</f>
        <v>0</v>
      </c>
      <c r="AE19" s="38">
        <f>+'Dia14'!AB8</f>
        <v>0</v>
      </c>
      <c r="AF19" s="38">
        <f>+'Dia14'!U36</f>
        <v>0</v>
      </c>
      <c r="AG19" s="38">
        <f>+'Dia14'!AB9</f>
        <v>0</v>
      </c>
      <c r="AH19" s="38">
        <f>+'Dia14'!V36</f>
        <v>0</v>
      </c>
      <c r="AI19" s="13">
        <f>+'Dia14'!AB10</f>
        <v>0</v>
      </c>
      <c r="AJ19" s="25">
        <f t="shared" si="1"/>
        <v>0</v>
      </c>
      <c r="AK19" s="25">
        <f t="shared" si="1"/>
        <v>0</v>
      </c>
      <c r="AL19" s="38">
        <f>+'Dia14'!G61</f>
        <v>0</v>
      </c>
      <c r="AM19" s="38">
        <f>+'Dia14'!H48</f>
        <v>0</v>
      </c>
      <c r="AN19" s="38">
        <f>+'Dia14'!H61</f>
        <v>0</v>
      </c>
      <c r="AO19" s="15">
        <f>+'Dia14'!H49</f>
        <v>0</v>
      </c>
      <c r="AP19" s="25">
        <f t="shared" si="2"/>
        <v>0</v>
      </c>
      <c r="AQ19" s="25">
        <f t="shared" si="2"/>
        <v>0</v>
      </c>
      <c r="AR19" s="38">
        <f>+'Dia14'!W40</f>
        <v>0</v>
      </c>
      <c r="AS19" s="38">
        <f>+'Dia14'!W41</f>
        <v>0</v>
      </c>
      <c r="AT19" s="38">
        <f>+'Dia14'!W42</f>
        <v>0</v>
      </c>
      <c r="AU19" s="13">
        <f>+'Dia14'!W43</f>
        <v>0</v>
      </c>
      <c r="AV19" s="25">
        <f t="shared" si="3"/>
        <v>0</v>
      </c>
      <c r="AW19" s="236">
        <f>+'Dia14'!V1</f>
        <v>0</v>
      </c>
      <c r="AX19" s="37">
        <f>COUNTA('Dia14'!$C$6:$J$35,'Dia14'!$C$40:$F$46,'Dia14'!$I$40:$I$43,'Dia14'!$W$40:$W$43,'Dia14'!$AC$42:$AC$44)</f>
        <v>0</v>
      </c>
    </row>
    <row r="20" spans="1:50" s="37" customFormat="1" ht="15" customHeight="1" thickBot="1" x14ac:dyDescent="0.3">
      <c r="A20" s="34">
        <v>15</v>
      </c>
      <c r="B20" s="241">
        <f t="shared" si="0"/>
        <v>0</v>
      </c>
      <c r="C20" s="10">
        <f>+'Dia15'!C36</f>
        <v>0</v>
      </c>
      <c r="D20" s="10">
        <f>+'Dia15'!D36</f>
        <v>0</v>
      </c>
      <c r="E20" s="10">
        <f>+'Dia15'!E36</f>
        <v>0</v>
      </c>
      <c r="F20" s="10">
        <f>+'Dia15'!F36</f>
        <v>0</v>
      </c>
      <c r="G20" s="10">
        <f>+'Dia15'!AD9</f>
        <v>0</v>
      </c>
      <c r="H20" s="10">
        <f>+'Dia15'!G36</f>
        <v>0</v>
      </c>
      <c r="I20" s="10">
        <f>+'Dia15'!AE9</f>
        <v>0</v>
      </c>
      <c r="J20" s="10">
        <f>+'Dia15'!H36</f>
        <v>0</v>
      </c>
      <c r="K20" s="10">
        <f>+'Dia15'!AF9</f>
        <v>0</v>
      </c>
      <c r="L20" s="10">
        <f>+'Dia15'!I36</f>
        <v>0</v>
      </c>
      <c r="M20" s="10">
        <f>+'Dia15'!AG9</f>
        <v>0</v>
      </c>
      <c r="N20" s="10">
        <f>+'Dia15'!J36</f>
        <v>0</v>
      </c>
      <c r="O20" s="23">
        <f t="shared" si="4"/>
        <v>0</v>
      </c>
      <c r="P20" s="24">
        <f t="shared" si="5"/>
        <v>0</v>
      </c>
      <c r="Q20" s="23">
        <f>+'Dia15'!K36</f>
        <v>0</v>
      </c>
      <c r="R20" s="24">
        <f>+'Dia15'!L36</f>
        <v>0</v>
      </c>
      <c r="S20" s="24">
        <f>+'Dia15'!W44</f>
        <v>0</v>
      </c>
      <c r="T20" s="24">
        <f>+'Dia15'!H38</f>
        <v>0</v>
      </c>
      <c r="U20" s="24">
        <f>+'Dia15'!AC45</f>
        <v>0</v>
      </c>
      <c r="V20" s="24">
        <f>+'Dia15'!M36</f>
        <v>0</v>
      </c>
      <c r="W20" s="24">
        <f>+'Dia15'!N36</f>
        <v>0</v>
      </c>
      <c r="X20" s="22">
        <f>+'Dia15'!O36</f>
        <v>0</v>
      </c>
      <c r="Y20" s="24">
        <f>+'Dia15'!P36</f>
        <v>0</v>
      </c>
      <c r="Z20" s="24">
        <f>+'Dia15'!Q36</f>
        <v>0</v>
      </c>
      <c r="AA20" s="24">
        <f>+'Dia15'!R36</f>
        <v>0</v>
      </c>
      <c r="AB20" s="36">
        <f>+'Dia15'!S36</f>
        <v>0</v>
      </c>
      <c r="AC20" s="36">
        <f>+'Dia15'!AB7</f>
        <v>0</v>
      </c>
      <c r="AD20" s="36">
        <f>+'Dia15'!T36</f>
        <v>0</v>
      </c>
      <c r="AE20" s="36">
        <f>+'Dia15'!AB8</f>
        <v>0</v>
      </c>
      <c r="AF20" s="36">
        <f>+'Dia15'!U36</f>
        <v>0</v>
      </c>
      <c r="AG20" s="36">
        <f>+'Dia15'!AB9</f>
        <v>0</v>
      </c>
      <c r="AH20" s="36">
        <f>+'Dia15'!V36</f>
        <v>0</v>
      </c>
      <c r="AI20" s="9">
        <f>+'Dia15'!AB10</f>
        <v>0</v>
      </c>
      <c r="AJ20" s="24">
        <f t="shared" si="1"/>
        <v>0</v>
      </c>
      <c r="AK20" s="24">
        <f t="shared" si="1"/>
        <v>0</v>
      </c>
      <c r="AL20" s="36">
        <f>+'Dia15'!G61</f>
        <v>0</v>
      </c>
      <c r="AM20" s="36">
        <f>+'Dia15'!H48</f>
        <v>0</v>
      </c>
      <c r="AN20" s="36">
        <f>+'Dia15'!H61</f>
        <v>0</v>
      </c>
      <c r="AO20" s="16">
        <f>+'Dia15'!H49</f>
        <v>0</v>
      </c>
      <c r="AP20" s="24">
        <f t="shared" si="2"/>
        <v>0</v>
      </c>
      <c r="AQ20" s="24">
        <f t="shared" si="2"/>
        <v>0</v>
      </c>
      <c r="AR20" s="36">
        <f>+'Dia15'!W40</f>
        <v>0</v>
      </c>
      <c r="AS20" s="36">
        <f>+'Dia15'!W41</f>
        <v>0</v>
      </c>
      <c r="AT20" s="36">
        <f>+'Dia15'!W42</f>
        <v>0</v>
      </c>
      <c r="AU20" s="9">
        <f>+'Dia15'!W43</f>
        <v>0</v>
      </c>
      <c r="AV20" s="24">
        <f t="shared" si="3"/>
        <v>0</v>
      </c>
      <c r="AW20" s="235">
        <f>+'Dia15'!V1</f>
        <v>0</v>
      </c>
      <c r="AX20" s="37">
        <f>COUNTA('Dia15'!$C$6:$J$35,'Dia15'!$C$40:$F$46,'Dia15'!$I$40:$I$43,'Dia15'!$W$40:$W$43,'Dia15'!$AC$42:$AC$44)</f>
        <v>0</v>
      </c>
    </row>
    <row r="21" spans="1:50" s="37" customFormat="1" ht="15" customHeight="1" thickBot="1" x14ac:dyDescent="0.3">
      <c r="A21" s="33">
        <v>16</v>
      </c>
      <c r="B21" s="241">
        <f t="shared" si="0"/>
        <v>0</v>
      </c>
      <c r="C21" s="14">
        <f>+'Dia16'!C36</f>
        <v>0</v>
      </c>
      <c r="D21" s="14">
        <f>+'Dia16'!D36</f>
        <v>0</v>
      </c>
      <c r="E21" s="14">
        <f>+'Dia16'!E36</f>
        <v>0</v>
      </c>
      <c r="F21" s="14">
        <f>+'Dia16'!F36</f>
        <v>0</v>
      </c>
      <c r="G21" s="14">
        <f>+'Dia16'!AD9</f>
        <v>0</v>
      </c>
      <c r="H21" s="14">
        <f>+'Dia16'!G36</f>
        <v>0</v>
      </c>
      <c r="I21" s="14">
        <f>+'Dia16'!AE9</f>
        <v>0</v>
      </c>
      <c r="J21" s="14">
        <f>+'Dia16'!H36</f>
        <v>0</v>
      </c>
      <c r="K21" s="14">
        <f>+'Dia16'!AF9</f>
        <v>0</v>
      </c>
      <c r="L21" s="14">
        <f>+'Dia16'!I36</f>
        <v>0</v>
      </c>
      <c r="M21" s="14">
        <f>+'Dia16'!AG9</f>
        <v>0</v>
      </c>
      <c r="N21" s="14">
        <f>+'Dia16'!J36</f>
        <v>0</v>
      </c>
      <c r="O21" s="26">
        <f t="shared" si="4"/>
        <v>0</v>
      </c>
      <c r="P21" s="25">
        <f t="shared" si="5"/>
        <v>0</v>
      </c>
      <c r="Q21" s="25">
        <f>+'Dia16'!K36</f>
        <v>0</v>
      </c>
      <c r="R21" s="25">
        <f>+'Dia16'!L36</f>
        <v>0</v>
      </c>
      <c r="S21" s="25">
        <f>+'Dia16'!W44</f>
        <v>0</v>
      </c>
      <c r="T21" s="25">
        <f>+'Dia16'!H38</f>
        <v>0</v>
      </c>
      <c r="U21" s="25">
        <f>+'Dia16'!AC45</f>
        <v>0</v>
      </c>
      <c r="V21" s="25">
        <f>+'Dia16'!M36</f>
        <v>0</v>
      </c>
      <c r="W21" s="25">
        <f>+'Dia16'!N36</f>
        <v>0</v>
      </c>
      <c r="X21" s="237">
        <f>+'Dia16'!O36</f>
        <v>0</v>
      </c>
      <c r="Y21" s="25">
        <f>+'Dia16'!P36</f>
        <v>0</v>
      </c>
      <c r="Z21" s="25">
        <f>+'Dia16'!Q36</f>
        <v>0</v>
      </c>
      <c r="AA21" s="25">
        <f>+'Dia16'!R36</f>
        <v>0</v>
      </c>
      <c r="AB21" s="38">
        <f>+'Dia16'!S36</f>
        <v>0</v>
      </c>
      <c r="AC21" s="38">
        <f>+'Dia16'!AB7</f>
        <v>0</v>
      </c>
      <c r="AD21" s="38">
        <f>+'Dia16'!T36</f>
        <v>0</v>
      </c>
      <c r="AE21" s="38">
        <f>+'Dia16'!AB8</f>
        <v>0</v>
      </c>
      <c r="AF21" s="38">
        <f>+'Dia16'!U36</f>
        <v>0</v>
      </c>
      <c r="AG21" s="38">
        <f>+'Dia16'!AB9</f>
        <v>0</v>
      </c>
      <c r="AH21" s="38">
        <f>+'Dia16'!V36</f>
        <v>0</v>
      </c>
      <c r="AI21" s="13">
        <f>+'Dia16'!AB10</f>
        <v>0</v>
      </c>
      <c r="AJ21" s="25">
        <f t="shared" si="1"/>
        <v>0</v>
      </c>
      <c r="AK21" s="25">
        <f t="shared" si="1"/>
        <v>0</v>
      </c>
      <c r="AL21" s="38">
        <f>+'Dia16'!G61</f>
        <v>0</v>
      </c>
      <c r="AM21" s="38">
        <f>+'Dia16'!H48</f>
        <v>0</v>
      </c>
      <c r="AN21" s="38">
        <f>+'Dia16'!H61</f>
        <v>0</v>
      </c>
      <c r="AO21" s="15">
        <f>+'Dia16'!H49</f>
        <v>0</v>
      </c>
      <c r="AP21" s="25">
        <f t="shared" si="2"/>
        <v>0</v>
      </c>
      <c r="AQ21" s="25">
        <f t="shared" si="2"/>
        <v>0</v>
      </c>
      <c r="AR21" s="38">
        <f>+'Dia16'!W40</f>
        <v>0</v>
      </c>
      <c r="AS21" s="38">
        <f>+'Dia16'!W41</f>
        <v>0</v>
      </c>
      <c r="AT21" s="38">
        <f>+'Dia16'!W42</f>
        <v>0</v>
      </c>
      <c r="AU21" s="13">
        <f>+'Dia16'!W43</f>
        <v>0</v>
      </c>
      <c r="AV21" s="25">
        <f t="shared" si="3"/>
        <v>0</v>
      </c>
      <c r="AW21" s="236">
        <f>+'Dia16'!V1</f>
        <v>0</v>
      </c>
      <c r="AX21" s="37">
        <f>COUNTA('Dia16'!$C$6:$J$35,'Dia16'!$C$40:$F$46,'Dia16'!$I$40:$I$43,'Dia16'!$W$40:$W$43,'Dia16'!$AC$42:$AC$44)</f>
        <v>0</v>
      </c>
    </row>
    <row r="22" spans="1:50" s="37" customFormat="1" ht="15" customHeight="1" thickBot="1" x14ac:dyDescent="0.3">
      <c r="A22" s="34">
        <v>17</v>
      </c>
      <c r="B22" s="241">
        <f t="shared" si="0"/>
        <v>0</v>
      </c>
      <c r="C22" s="10">
        <f>+'Dia17'!C36</f>
        <v>0</v>
      </c>
      <c r="D22" s="10">
        <f>+'Dia17'!D36</f>
        <v>0</v>
      </c>
      <c r="E22" s="10">
        <f>+'Dia17'!E36</f>
        <v>0</v>
      </c>
      <c r="F22" s="10">
        <f>+'Dia17'!F36</f>
        <v>0</v>
      </c>
      <c r="G22" s="10">
        <f>+'Dia17'!AD9</f>
        <v>0</v>
      </c>
      <c r="H22" s="10">
        <f>+'Dia17'!G36</f>
        <v>0</v>
      </c>
      <c r="I22" s="10">
        <f>+'Dia17'!AE9</f>
        <v>0</v>
      </c>
      <c r="J22" s="10">
        <f>+'Dia17'!H36</f>
        <v>0</v>
      </c>
      <c r="K22" s="10">
        <f>+'Dia17'!AF9</f>
        <v>0</v>
      </c>
      <c r="L22" s="10">
        <f>+'Dia17'!I36</f>
        <v>0</v>
      </c>
      <c r="M22" s="10">
        <f>+'Dia17'!AG9</f>
        <v>0</v>
      </c>
      <c r="N22" s="10">
        <f>+'Dia17'!J36</f>
        <v>0</v>
      </c>
      <c r="O22" s="23">
        <f t="shared" si="4"/>
        <v>0</v>
      </c>
      <c r="P22" s="24">
        <f t="shared" si="5"/>
        <v>0</v>
      </c>
      <c r="Q22" s="23">
        <f>+'Dia17'!K36</f>
        <v>0</v>
      </c>
      <c r="R22" s="24">
        <f>+'Dia17'!L36</f>
        <v>0</v>
      </c>
      <c r="S22" s="24">
        <f>+'Dia17'!W44</f>
        <v>0</v>
      </c>
      <c r="T22" s="24">
        <f>+'Dia17'!H38</f>
        <v>0</v>
      </c>
      <c r="U22" s="24">
        <f>+'Dia17'!AC45</f>
        <v>0</v>
      </c>
      <c r="V22" s="24">
        <f>+'Dia17'!M36</f>
        <v>0</v>
      </c>
      <c r="W22" s="24">
        <f>+'Dia17'!N36</f>
        <v>0</v>
      </c>
      <c r="X22" s="22">
        <f>+'Dia17'!O36</f>
        <v>0</v>
      </c>
      <c r="Y22" s="24">
        <f>+'Dia17'!P36</f>
        <v>0</v>
      </c>
      <c r="Z22" s="24">
        <f>+'Dia17'!Q36</f>
        <v>0</v>
      </c>
      <c r="AA22" s="24">
        <f>+'Dia17'!R36</f>
        <v>0</v>
      </c>
      <c r="AB22" s="36">
        <f>+'Dia17'!S36</f>
        <v>0</v>
      </c>
      <c r="AC22" s="36">
        <f>+'Dia17'!AB7</f>
        <v>0</v>
      </c>
      <c r="AD22" s="36">
        <f>+'Dia17'!T36</f>
        <v>0</v>
      </c>
      <c r="AE22" s="36">
        <f>+'Dia17'!AB8</f>
        <v>0</v>
      </c>
      <c r="AF22" s="36">
        <f>+'Dia17'!U36</f>
        <v>0</v>
      </c>
      <c r="AG22" s="36">
        <f>+'Dia17'!AB9</f>
        <v>0</v>
      </c>
      <c r="AH22" s="36">
        <f>+'Dia17'!V36</f>
        <v>0</v>
      </c>
      <c r="AI22" s="9">
        <f>+'Dia17'!AB10</f>
        <v>0</v>
      </c>
      <c r="AJ22" s="24">
        <f t="shared" si="1"/>
        <v>0</v>
      </c>
      <c r="AK22" s="24">
        <f t="shared" si="1"/>
        <v>0</v>
      </c>
      <c r="AL22" s="36">
        <f>+'Dia17'!G61</f>
        <v>0</v>
      </c>
      <c r="AM22" s="36">
        <f>+'Dia17'!H48</f>
        <v>0</v>
      </c>
      <c r="AN22" s="36">
        <f>+'Dia17'!H61</f>
        <v>0</v>
      </c>
      <c r="AO22" s="16">
        <f>+'Dia17'!H49</f>
        <v>0</v>
      </c>
      <c r="AP22" s="24">
        <f t="shared" si="2"/>
        <v>0</v>
      </c>
      <c r="AQ22" s="24">
        <f t="shared" si="2"/>
        <v>0</v>
      </c>
      <c r="AR22" s="36">
        <f>+'Dia17'!W40</f>
        <v>0</v>
      </c>
      <c r="AS22" s="36">
        <f>+'Dia17'!W41</f>
        <v>0</v>
      </c>
      <c r="AT22" s="36">
        <f>+'Dia17'!W42</f>
        <v>0</v>
      </c>
      <c r="AU22" s="9">
        <f>+'Dia17'!W43</f>
        <v>0</v>
      </c>
      <c r="AV22" s="24">
        <f t="shared" si="3"/>
        <v>0</v>
      </c>
      <c r="AW22" s="235">
        <f>+'Dia17'!V1</f>
        <v>0</v>
      </c>
      <c r="AX22" s="37">
        <f>COUNTA('Dia17'!$C$6:$J$35,'Dia17'!$C$40:$F$46,'Dia17'!$I$40:$I$43,'Dia17'!$W$40:$W$43,'Dia17'!$AC$42:$AC$44)</f>
        <v>0</v>
      </c>
    </row>
    <row r="23" spans="1:50" s="37" customFormat="1" ht="15" customHeight="1" thickBot="1" x14ac:dyDescent="0.3">
      <c r="A23" s="33">
        <v>18</v>
      </c>
      <c r="B23" s="241">
        <f t="shared" si="0"/>
        <v>0</v>
      </c>
      <c r="C23" s="14">
        <f>+'Dia18'!C36</f>
        <v>0</v>
      </c>
      <c r="D23" s="14">
        <f>+'Dia18'!D36</f>
        <v>0</v>
      </c>
      <c r="E23" s="14">
        <f>+'Dia18'!E36</f>
        <v>0</v>
      </c>
      <c r="F23" s="14">
        <f>+'Dia18'!F36</f>
        <v>0</v>
      </c>
      <c r="G23" s="14">
        <f>+'Dia18'!AD9</f>
        <v>0</v>
      </c>
      <c r="H23" s="14">
        <f>+'Dia18'!G36</f>
        <v>0</v>
      </c>
      <c r="I23" s="14">
        <f>+'Dia18'!AE9</f>
        <v>0</v>
      </c>
      <c r="J23" s="14">
        <f>+'Dia18'!H36</f>
        <v>0</v>
      </c>
      <c r="K23" s="14">
        <f>+'Dia18'!AF9</f>
        <v>0</v>
      </c>
      <c r="L23" s="14">
        <f>+'Dia18'!I36</f>
        <v>0</v>
      </c>
      <c r="M23" s="14">
        <f>+'Dia18'!AG9</f>
        <v>0</v>
      </c>
      <c r="N23" s="14">
        <f>+'Dia18'!J36</f>
        <v>0</v>
      </c>
      <c r="O23" s="26">
        <f t="shared" si="4"/>
        <v>0</v>
      </c>
      <c r="P23" s="25">
        <f t="shared" si="5"/>
        <v>0</v>
      </c>
      <c r="Q23" s="25">
        <f>+'Dia18'!K36</f>
        <v>0</v>
      </c>
      <c r="R23" s="25">
        <f>+'Dia18'!L36</f>
        <v>0</v>
      </c>
      <c r="S23" s="25">
        <f>+'Dia18'!W44</f>
        <v>0</v>
      </c>
      <c r="T23" s="25">
        <f>+'Dia18'!H38</f>
        <v>0</v>
      </c>
      <c r="U23" s="25">
        <f>+'Dia18'!AC45</f>
        <v>0</v>
      </c>
      <c r="V23" s="25">
        <f>+'Dia18'!M36</f>
        <v>0</v>
      </c>
      <c r="W23" s="25">
        <f>+'Dia18'!N36</f>
        <v>0</v>
      </c>
      <c r="X23" s="237">
        <f>+'Dia18'!O36</f>
        <v>0</v>
      </c>
      <c r="Y23" s="25">
        <f>+'Dia18'!P36</f>
        <v>0</v>
      </c>
      <c r="Z23" s="25">
        <f>+'Dia18'!Q36</f>
        <v>0</v>
      </c>
      <c r="AA23" s="25">
        <f>+'Dia18'!R36</f>
        <v>0</v>
      </c>
      <c r="AB23" s="38">
        <f>+'Dia18'!S36</f>
        <v>0</v>
      </c>
      <c r="AC23" s="38">
        <f>+'Dia18'!AB7</f>
        <v>0</v>
      </c>
      <c r="AD23" s="38">
        <f>+'Dia18'!T36</f>
        <v>0</v>
      </c>
      <c r="AE23" s="38">
        <f>+'Dia18'!AB8</f>
        <v>0</v>
      </c>
      <c r="AF23" s="38">
        <f>+'Dia18'!U36</f>
        <v>0</v>
      </c>
      <c r="AG23" s="38">
        <f>+'Dia18'!AB9</f>
        <v>0</v>
      </c>
      <c r="AH23" s="38">
        <f>+'Dia18'!V36</f>
        <v>0</v>
      </c>
      <c r="AI23" s="13">
        <f>+'Dia18'!AB10</f>
        <v>0</v>
      </c>
      <c r="AJ23" s="25">
        <f t="shared" si="1"/>
        <v>0</v>
      </c>
      <c r="AK23" s="25">
        <f t="shared" si="1"/>
        <v>0</v>
      </c>
      <c r="AL23" s="38">
        <f>+'Dia18'!G61</f>
        <v>0</v>
      </c>
      <c r="AM23" s="38">
        <f>+'Dia18'!H48</f>
        <v>0</v>
      </c>
      <c r="AN23" s="38">
        <f>+'Dia18'!H61</f>
        <v>0</v>
      </c>
      <c r="AO23" s="15">
        <f>+'Dia18'!H49</f>
        <v>0</v>
      </c>
      <c r="AP23" s="25">
        <f t="shared" si="2"/>
        <v>0</v>
      </c>
      <c r="AQ23" s="25">
        <f t="shared" si="2"/>
        <v>0</v>
      </c>
      <c r="AR23" s="38">
        <f>+'Dia18'!W40</f>
        <v>0</v>
      </c>
      <c r="AS23" s="38">
        <f>+'Dia18'!W41</f>
        <v>0</v>
      </c>
      <c r="AT23" s="38">
        <f>+'Dia18'!W42</f>
        <v>0</v>
      </c>
      <c r="AU23" s="13">
        <f>+'Dia18'!W43</f>
        <v>0</v>
      </c>
      <c r="AV23" s="25">
        <f t="shared" si="3"/>
        <v>0</v>
      </c>
      <c r="AW23" s="236">
        <f>+'Dia18'!V1</f>
        <v>0</v>
      </c>
      <c r="AX23" s="37">
        <f>COUNTA('Dia18'!$C$6:$J$35,'Dia18'!$C$40:$F$46,'Dia18'!$I$40:$I$43,'Dia18'!$W$40:$W$43,'Dia18'!$AC$42:$AC$44)</f>
        <v>0</v>
      </c>
    </row>
    <row r="24" spans="1:50" s="37" customFormat="1" ht="15" customHeight="1" thickBot="1" x14ac:dyDescent="0.3">
      <c r="A24" s="35">
        <v>19</v>
      </c>
      <c r="B24" s="241">
        <f t="shared" si="0"/>
        <v>0</v>
      </c>
      <c r="C24" s="10">
        <f>+'Dia19'!C36</f>
        <v>0</v>
      </c>
      <c r="D24" s="10">
        <f>+'Dia19'!D36</f>
        <v>0</v>
      </c>
      <c r="E24" s="10">
        <f>+'Dia19'!E36</f>
        <v>0</v>
      </c>
      <c r="F24" s="10">
        <f>+'Dia19'!F36</f>
        <v>0</v>
      </c>
      <c r="G24" s="10">
        <f>+'Dia19'!AD9</f>
        <v>0</v>
      </c>
      <c r="H24" s="10">
        <f>+'Dia19'!G36</f>
        <v>0</v>
      </c>
      <c r="I24" s="10">
        <f>+'Dia19'!AE9</f>
        <v>0</v>
      </c>
      <c r="J24" s="10">
        <f>+'Dia19'!H36</f>
        <v>0</v>
      </c>
      <c r="K24" s="10">
        <f>+'Dia19'!AF9</f>
        <v>0</v>
      </c>
      <c r="L24" s="10">
        <f>+'Dia19'!I36</f>
        <v>0</v>
      </c>
      <c r="M24" s="10">
        <f>+'Dia19'!AG9</f>
        <v>0</v>
      </c>
      <c r="N24" s="10">
        <f>+'Dia19'!J36</f>
        <v>0</v>
      </c>
      <c r="O24" s="23">
        <f t="shared" si="4"/>
        <v>0</v>
      </c>
      <c r="P24" s="24">
        <f t="shared" si="5"/>
        <v>0</v>
      </c>
      <c r="Q24" s="23">
        <f>+'Dia19'!K36</f>
        <v>0</v>
      </c>
      <c r="R24" s="24">
        <f>+'Dia19'!L36</f>
        <v>0</v>
      </c>
      <c r="S24" s="24">
        <f>+'Dia19'!W44</f>
        <v>0</v>
      </c>
      <c r="T24" s="24">
        <f>+'Dia19'!H38</f>
        <v>0</v>
      </c>
      <c r="U24" s="24">
        <f>+'Dia19'!AC45</f>
        <v>0</v>
      </c>
      <c r="V24" s="24">
        <f>+'Dia19'!M36</f>
        <v>0</v>
      </c>
      <c r="W24" s="24">
        <f>+'Dia19'!N36</f>
        <v>0</v>
      </c>
      <c r="X24" s="22">
        <f>+'Dia19'!O36</f>
        <v>0</v>
      </c>
      <c r="Y24" s="24">
        <f>+'Dia19'!P36</f>
        <v>0</v>
      </c>
      <c r="Z24" s="24">
        <f>+'Dia19'!Q36</f>
        <v>0</v>
      </c>
      <c r="AA24" s="24">
        <f>+'Dia19'!R36</f>
        <v>0</v>
      </c>
      <c r="AB24" s="36">
        <f>+'Dia19'!S36</f>
        <v>0</v>
      </c>
      <c r="AC24" s="36">
        <f>+'Dia19'!AB7</f>
        <v>0</v>
      </c>
      <c r="AD24" s="36">
        <f>+'Dia19'!T36</f>
        <v>0</v>
      </c>
      <c r="AE24" s="36">
        <f>+'Dia19'!AB8</f>
        <v>0</v>
      </c>
      <c r="AF24" s="36">
        <f>+'Dia19'!U36</f>
        <v>0</v>
      </c>
      <c r="AG24" s="36">
        <f>+'Dia19'!AB9</f>
        <v>0</v>
      </c>
      <c r="AH24" s="36">
        <f>+'Dia19'!V36</f>
        <v>0</v>
      </c>
      <c r="AI24" s="9">
        <f>+'Dia19'!AB10</f>
        <v>0</v>
      </c>
      <c r="AJ24" s="24">
        <f t="shared" si="1"/>
        <v>0</v>
      </c>
      <c r="AK24" s="24">
        <f t="shared" si="1"/>
        <v>0</v>
      </c>
      <c r="AL24" s="36">
        <f>+'Dia19'!G61</f>
        <v>0</v>
      </c>
      <c r="AM24" s="36">
        <f>+'Dia19'!H48</f>
        <v>0</v>
      </c>
      <c r="AN24" s="36">
        <f>+'Dia19'!H61</f>
        <v>0</v>
      </c>
      <c r="AO24" s="16">
        <f>+'Dia19'!H49</f>
        <v>0</v>
      </c>
      <c r="AP24" s="24">
        <f t="shared" si="2"/>
        <v>0</v>
      </c>
      <c r="AQ24" s="24">
        <f t="shared" si="2"/>
        <v>0</v>
      </c>
      <c r="AR24" s="36">
        <f>+'Dia19'!W40</f>
        <v>0</v>
      </c>
      <c r="AS24" s="36">
        <f>+'Dia19'!W41</f>
        <v>0</v>
      </c>
      <c r="AT24" s="36">
        <f>+'Dia19'!W42</f>
        <v>0</v>
      </c>
      <c r="AU24" s="9">
        <f>+'Dia19'!W43</f>
        <v>0</v>
      </c>
      <c r="AV24" s="24">
        <f t="shared" si="3"/>
        <v>0</v>
      </c>
      <c r="AW24" s="235">
        <f>+'Dia19'!V1</f>
        <v>0</v>
      </c>
      <c r="AX24" s="37">
        <f>COUNTA('Dia19'!$C$6:$J$35,'Dia19'!$C$40:$F$46,'Dia19'!$I$40:$I$43,'Dia19'!$W$40:$W$43,'Dia19'!$AC$42:$AC$44)</f>
        <v>0</v>
      </c>
    </row>
    <row r="25" spans="1:50" s="37" customFormat="1" ht="15" customHeight="1" thickBot="1" x14ac:dyDescent="0.3">
      <c r="A25" s="33">
        <v>20</v>
      </c>
      <c r="B25" s="241">
        <f t="shared" si="0"/>
        <v>0</v>
      </c>
      <c r="C25" s="14">
        <f>+'Dia20'!C36</f>
        <v>0</v>
      </c>
      <c r="D25" s="14">
        <f>+'Dia20'!D36</f>
        <v>0</v>
      </c>
      <c r="E25" s="14">
        <f>+'Dia20'!E36</f>
        <v>0</v>
      </c>
      <c r="F25" s="14">
        <f>+'Dia20'!F36</f>
        <v>0</v>
      </c>
      <c r="G25" s="14">
        <f>+'Dia20'!AD9</f>
        <v>0</v>
      </c>
      <c r="H25" s="14">
        <f>+'Dia20'!G36</f>
        <v>0</v>
      </c>
      <c r="I25" s="14">
        <f>+'Dia20'!AE9</f>
        <v>0</v>
      </c>
      <c r="J25" s="14">
        <f>+'Dia20'!H36</f>
        <v>0</v>
      </c>
      <c r="K25" s="14">
        <f>+'Dia20'!AF9</f>
        <v>0</v>
      </c>
      <c r="L25" s="14">
        <f>+'Dia20'!I36</f>
        <v>0</v>
      </c>
      <c r="M25" s="14">
        <f>+'Dia20'!AG9</f>
        <v>0</v>
      </c>
      <c r="N25" s="14">
        <f>+'Dia20'!J36</f>
        <v>0</v>
      </c>
      <c r="O25" s="26">
        <f t="shared" si="4"/>
        <v>0</v>
      </c>
      <c r="P25" s="25">
        <f t="shared" si="5"/>
        <v>0</v>
      </c>
      <c r="Q25" s="25">
        <f>+'Dia20'!K36</f>
        <v>0</v>
      </c>
      <c r="R25" s="25">
        <f>+'Dia20'!L36</f>
        <v>0</v>
      </c>
      <c r="S25" s="25">
        <f>+'Dia20'!W44</f>
        <v>0</v>
      </c>
      <c r="T25" s="25">
        <f>+'Dia20'!H38</f>
        <v>0</v>
      </c>
      <c r="U25" s="25">
        <f>+'Dia20'!AC45</f>
        <v>0</v>
      </c>
      <c r="V25" s="25">
        <f>+'Dia20'!M36</f>
        <v>0</v>
      </c>
      <c r="W25" s="25">
        <f>+'Dia20'!N36</f>
        <v>0</v>
      </c>
      <c r="X25" s="237">
        <f>+'Dia20'!O36</f>
        <v>0</v>
      </c>
      <c r="Y25" s="25">
        <f>+'Dia20'!P36</f>
        <v>0</v>
      </c>
      <c r="Z25" s="25">
        <f>+'Dia20'!Q36</f>
        <v>0</v>
      </c>
      <c r="AA25" s="25">
        <f>+'Dia20'!R36</f>
        <v>0</v>
      </c>
      <c r="AB25" s="38">
        <f>+'Dia20'!S36</f>
        <v>0</v>
      </c>
      <c r="AC25" s="38">
        <f>+'Dia20'!AB7</f>
        <v>0</v>
      </c>
      <c r="AD25" s="38">
        <f>+'Dia20'!T36</f>
        <v>0</v>
      </c>
      <c r="AE25" s="38">
        <f>+'Dia20'!AB8</f>
        <v>0</v>
      </c>
      <c r="AF25" s="38">
        <f>+'Dia20'!U36</f>
        <v>0</v>
      </c>
      <c r="AG25" s="38">
        <f>+'Dia20'!AB9</f>
        <v>0</v>
      </c>
      <c r="AH25" s="38">
        <f>+'Dia20'!V36</f>
        <v>0</v>
      </c>
      <c r="AI25" s="13">
        <f>+'Dia20'!AB10</f>
        <v>0</v>
      </c>
      <c r="AJ25" s="25">
        <f t="shared" si="1"/>
        <v>0</v>
      </c>
      <c r="AK25" s="25">
        <f t="shared" si="1"/>
        <v>0</v>
      </c>
      <c r="AL25" s="38">
        <f>+'Dia20'!G61</f>
        <v>0</v>
      </c>
      <c r="AM25" s="38">
        <f>+'Dia20'!H48</f>
        <v>0</v>
      </c>
      <c r="AN25" s="38">
        <f>+'Dia20'!H61</f>
        <v>0</v>
      </c>
      <c r="AO25" s="15">
        <f>+'Dia20'!H49</f>
        <v>0</v>
      </c>
      <c r="AP25" s="25">
        <f t="shared" si="2"/>
        <v>0</v>
      </c>
      <c r="AQ25" s="25">
        <f t="shared" si="2"/>
        <v>0</v>
      </c>
      <c r="AR25" s="38">
        <f>+'Dia20'!W40</f>
        <v>0</v>
      </c>
      <c r="AS25" s="38">
        <f>+'Dia20'!W41</f>
        <v>0</v>
      </c>
      <c r="AT25" s="38">
        <f>+'Dia20'!W42</f>
        <v>0</v>
      </c>
      <c r="AU25" s="13">
        <f>+'Dia20'!W43</f>
        <v>0</v>
      </c>
      <c r="AV25" s="25">
        <f t="shared" si="3"/>
        <v>0</v>
      </c>
      <c r="AW25" s="236">
        <f>+'Dia20'!V1</f>
        <v>0</v>
      </c>
      <c r="AX25" s="37">
        <f>COUNTA('Dia20'!$C$6:$J$35,'Dia20'!$C$40:$F$46,'Dia20'!$I$40:$I$43,'Dia20'!$W$40:$W$43,'Dia20'!$AC$42:$AC$44)</f>
        <v>0</v>
      </c>
    </row>
    <row r="26" spans="1:50" s="37" customFormat="1" ht="15" customHeight="1" thickBot="1" x14ac:dyDescent="0.3">
      <c r="A26" s="34">
        <v>21</v>
      </c>
      <c r="B26" s="241">
        <f t="shared" si="0"/>
        <v>0</v>
      </c>
      <c r="C26" s="10">
        <f>+'Dia21'!C36</f>
        <v>0</v>
      </c>
      <c r="D26" s="10">
        <f>+'Dia21'!D36</f>
        <v>0</v>
      </c>
      <c r="E26" s="10">
        <f>+'Dia21'!E36</f>
        <v>0</v>
      </c>
      <c r="F26" s="10">
        <f>+'Dia21'!F36</f>
        <v>0</v>
      </c>
      <c r="G26" s="10">
        <f>+'Dia21'!AD9</f>
        <v>0</v>
      </c>
      <c r="H26" s="10">
        <f>+'Dia21'!G36</f>
        <v>0</v>
      </c>
      <c r="I26" s="10">
        <f>+'Dia21'!AE9</f>
        <v>0</v>
      </c>
      <c r="J26" s="10">
        <f>+'Dia21'!H36</f>
        <v>0</v>
      </c>
      <c r="K26" s="10">
        <f>+'Dia21'!AF9</f>
        <v>0</v>
      </c>
      <c r="L26" s="10">
        <f>+'Dia21'!I36</f>
        <v>0</v>
      </c>
      <c r="M26" s="10">
        <f>+'Dia21'!AG9</f>
        <v>0</v>
      </c>
      <c r="N26" s="10">
        <f>+'Dia21'!J36</f>
        <v>0</v>
      </c>
      <c r="O26" s="23">
        <f t="shared" si="4"/>
        <v>0</v>
      </c>
      <c r="P26" s="24">
        <f t="shared" si="5"/>
        <v>0</v>
      </c>
      <c r="Q26" s="23">
        <f>+'Dia21'!K36</f>
        <v>0</v>
      </c>
      <c r="R26" s="24">
        <f>+'Dia21'!L36</f>
        <v>0</v>
      </c>
      <c r="S26" s="24">
        <f>+'Dia21'!W44</f>
        <v>0</v>
      </c>
      <c r="T26" s="24">
        <f>+'Dia21'!H38</f>
        <v>0</v>
      </c>
      <c r="U26" s="24">
        <f>+'Dia21'!AC45</f>
        <v>0</v>
      </c>
      <c r="V26" s="24">
        <f>+'Dia21'!M36</f>
        <v>0</v>
      </c>
      <c r="W26" s="24">
        <f>+'Dia21'!N36</f>
        <v>0</v>
      </c>
      <c r="X26" s="22">
        <f>+'Dia21'!O36</f>
        <v>0</v>
      </c>
      <c r="Y26" s="24">
        <f>+'Dia21'!P36</f>
        <v>0</v>
      </c>
      <c r="Z26" s="24">
        <f>+'Dia21'!Q36</f>
        <v>0</v>
      </c>
      <c r="AA26" s="24">
        <f>+'Dia21'!R36</f>
        <v>0</v>
      </c>
      <c r="AB26" s="36">
        <f>+'Dia21'!S36</f>
        <v>0</v>
      </c>
      <c r="AC26" s="36">
        <f>+'Dia21'!AB7</f>
        <v>0</v>
      </c>
      <c r="AD26" s="36">
        <f>+'Dia21'!T36</f>
        <v>0</v>
      </c>
      <c r="AE26" s="36">
        <f>+'Dia21'!AB8</f>
        <v>0</v>
      </c>
      <c r="AF26" s="36">
        <f>+'Dia21'!U36</f>
        <v>0</v>
      </c>
      <c r="AG26" s="36">
        <f>+'Dia21'!AB9</f>
        <v>0</v>
      </c>
      <c r="AH26" s="36">
        <f>+'Dia21'!V36</f>
        <v>0</v>
      </c>
      <c r="AI26" s="9">
        <f>+'Dia21'!AB10</f>
        <v>0</v>
      </c>
      <c r="AJ26" s="24">
        <f t="shared" si="1"/>
        <v>0</v>
      </c>
      <c r="AK26" s="24">
        <f t="shared" si="1"/>
        <v>0</v>
      </c>
      <c r="AL26" s="36">
        <f>+'Dia21'!G61</f>
        <v>0</v>
      </c>
      <c r="AM26" s="36">
        <f>+'Dia21'!H48</f>
        <v>0</v>
      </c>
      <c r="AN26" s="36">
        <f>+'Dia21'!H61</f>
        <v>0</v>
      </c>
      <c r="AO26" s="16">
        <f>+'Dia21'!H49</f>
        <v>0</v>
      </c>
      <c r="AP26" s="24">
        <f t="shared" si="2"/>
        <v>0</v>
      </c>
      <c r="AQ26" s="24">
        <f t="shared" si="2"/>
        <v>0</v>
      </c>
      <c r="AR26" s="36">
        <f>+'Dia21'!W40</f>
        <v>0</v>
      </c>
      <c r="AS26" s="36">
        <f>+'Dia21'!W41</f>
        <v>0</v>
      </c>
      <c r="AT26" s="36">
        <f>+'Dia21'!W42</f>
        <v>0</v>
      </c>
      <c r="AU26" s="9">
        <f>+'Dia21'!W43</f>
        <v>0</v>
      </c>
      <c r="AV26" s="24">
        <f t="shared" si="3"/>
        <v>0</v>
      </c>
      <c r="AW26" s="235">
        <f>+'Dia21'!V1</f>
        <v>0</v>
      </c>
      <c r="AX26" s="37">
        <f>COUNTA('Dia21'!$C$6:$J$35,'Dia21'!$C$40:$F$46,'Dia21'!$I$40:$I$43,'Dia21'!$W$40:$W$43,'Dia21'!$AC$42:$AC$44)</f>
        <v>0</v>
      </c>
    </row>
    <row r="27" spans="1:50" s="37" customFormat="1" ht="15" customHeight="1" thickBot="1" x14ac:dyDescent="0.3">
      <c r="A27" s="33">
        <v>22</v>
      </c>
      <c r="B27" s="241">
        <f t="shared" si="0"/>
        <v>0</v>
      </c>
      <c r="C27" s="14">
        <f>+'Dia22'!C36</f>
        <v>0</v>
      </c>
      <c r="D27" s="14">
        <f>+'Dia22'!D36</f>
        <v>0</v>
      </c>
      <c r="E27" s="14">
        <f>+'Dia22'!E36</f>
        <v>0</v>
      </c>
      <c r="F27" s="14">
        <f>+'Dia22'!F36</f>
        <v>0</v>
      </c>
      <c r="G27" s="14">
        <f>+'Dia22'!AD9</f>
        <v>0</v>
      </c>
      <c r="H27" s="14">
        <f>+'Dia22'!G36</f>
        <v>0</v>
      </c>
      <c r="I27" s="14">
        <f>+'Dia22'!AE9</f>
        <v>0</v>
      </c>
      <c r="J27" s="14">
        <f>+'Dia22'!H36</f>
        <v>0</v>
      </c>
      <c r="K27" s="14">
        <f>+'Dia22'!AF9</f>
        <v>0</v>
      </c>
      <c r="L27" s="14">
        <f>+'Dia22'!I36</f>
        <v>0</v>
      </c>
      <c r="M27" s="14">
        <f>+'Dia22'!AG9</f>
        <v>0</v>
      </c>
      <c r="N27" s="14">
        <f>+'Dia22'!J36</f>
        <v>0</v>
      </c>
      <c r="O27" s="26">
        <f t="shared" si="4"/>
        <v>0</v>
      </c>
      <c r="P27" s="25">
        <f t="shared" si="5"/>
        <v>0</v>
      </c>
      <c r="Q27" s="25">
        <f>+'Dia22'!K36</f>
        <v>0</v>
      </c>
      <c r="R27" s="25">
        <f>+'Dia22'!L36</f>
        <v>0</v>
      </c>
      <c r="S27" s="25">
        <f>+'Dia22'!W44</f>
        <v>0</v>
      </c>
      <c r="T27" s="25">
        <f>+'Dia22'!H38</f>
        <v>0</v>
      </c>
      <c r="U27" s="25">
        <f>+'Dia22'!AC45</f>
        <v>0</v>
      </c>
      <c r="V27" s="25">
        <f>+'Dia22'!M36</f>
        <v>0</v>
      </c>
      <c r="W27" s="25">
        <f>+'Dia22'!N36</f>
        <v>0</v>
      </c>
      <c r="X27" s="237">
        <f>+'Dia22'!O36</f>
        <v>0</v>
      </c>
      <c r="Y27" s="25">
        <f>+'Dia22'!P36</f>
        <v>0</v>
      </c>
      <c r="Z27" s="25">
        <f>+'Dia22'!Q36</f>
        <v>0</v>
      </c>
      <c r="AA27" s="25">
        <f>+'Dia22'!R36</f>
        <v>0</v>
      </c>
      <c r="AB27" s="38">
        <f>+'Dia22'!S36</f>
        <v>0</v>
      </c>
      <c r="AC27" s="38">
        <f>+'Dia22'!AB7</f>
        <v>0</v>
      </c>
      <c r="AD27" s="38">
        <f>+'Dia22'!T36</f>
        <v>0</v>
      </c>
      <c r="AE27" s="38">
        <f>+'Dia22'!AB8</f>
        <v>0</v>
      </c>
      <c r="AF27" s="38">
        <f>+'Dia22'!U36</f>
        <v>0</v>
      </c>
      <c r="AG27" s="38">
        <f>+'Dia22'!AB9</f>
        <v>0</v>
      </c>
      <c r="AH27" s="38">
        <f>+'Dia22'!V36</f>
        <v>0</v>
      </c>
      <c r="AI27" s="13">
        <f>+'Dia22'!AB10</f>
        <v>0</v>
      </c>
      <c r="AJ27" s="25">
        <f t="shared" si="1"/>
        <v>0</v>
      </c>
      <c r="AK27" s="25">
        <f t="shared" si="1"/>
        <v>0</v>
      </c>
      <c r="AL27" s="38">
        <f>+'Dia22'!G61</f>
        <v>0</v>
      </c>
      <c r="AM27" s="38">
        <f>+'Dia22'!H48</f>
        <v>0</v>
      </c>
      <c r="AN27" s="38">
        <f>+'Dia22'!H61</f>
        <v>0</v>
      </c>
      <c r="AO27" s="15">
        <f>+'Dia22'!H49</f>
        <v>0</v>
      </c>
      <c r="AP27" s="25">
        <f t="shared" si="2"/>
        <v>0</v>
      </c>
      <c r="AQ27" s="25">
        <f t="shared" si="2"/>
        <v>0</v>
      </c>
      <c r="AR27" s="38">
        <f>+'Dia22'!W40</f>
        <v>0</v>
      </c>
      <c r="AS27" s="38">
        <f>+'Dia22'!W41</f>
        <v>0</v>
      </c>
      <c r="AT27" s="38">
        <f>+'Dia22'!W42</f>
        <v>0</v>
      </c>
      <c r="AU27" s="13">
        <f>+'Dia22'!W43</f>
        <v>0</v>
      </c>
      <c r="AV27" s="25">
        <f t="shared" si="3"/>
        <v>0</v>
      </c>
      <c r="AW27" s="236">
        <f>+'Dia22'!V1</f>
        <v>0</v>
      </c>
      <c r="AX27" s="37">
        <f>COUNTA('Dia22'!$C$6:$J$35,'Dia22'!$C$40:$F$46,'Dia22'!$I$40:$I$43,'Dia22'!$W$40:$W$43,'Dia22'!$AC$42:$AC$44)</f>
        <v>0</v>
      </c>
    </row>
    <row r="28" spans="1:50" s="37" customFormat="1" ht="15" customHeight="1" thickBot="1" x14ac:dyDescent="0.3">
      <c r="A28" s="34">
        <v>23</v>
      </c>
      <c r="B28" s="241">
        <f t="shared" si="0"/>
        <v>0</v>
      </c>
      <c r="C28" s="10">
        <f>+'Dia23'!C36</f>
        <v>0</v>
      </c>
      <c r="D28" s="10">
        <f>+'Dia23'!D36</f>
        <v>0</v>
      </c>
      <c r="E28" s="10">
        <f>+'Dia23'!E36</f>
        <v>0</v>
      </c>
      <c r="F28" s="10">
        <f>+'Dia23'!F36</f>
        <v>0</v>
      </c>
      <c r="G28" s="10">
        <f>+'Dia23'!AD9</f>
        <v>0</v>
      </c>
      <c r="H28" s="10">
        <f>+'Dia23'!G36</f>
        <v>0</v>
      </c>
      <c r="I28" s="10">
        <f>+'Dia23'!AE9</f>
        <v>0</v>
      </c>
      <c r="J28" s="10">
        <f>+'Dia23'!H36</f>
        <v>0</v>
      </c>
      <c r="K28" s="10">
        <f>+'Dia23'!AF9</f>
        <v>0</v>
      </c>
      <c r="L28" s="10">
        <f>+'Dia23'!I36</f>
        <v>0</v>
      </c>
      <c r="M28" s="10">
        <f>+'Dia23'!AG9</f>
        <v>0</v>
      </c>
      <c r="N28" s="10">
        <f>+'Dia23'!J36</f>
        <v>0</v>
      </c>
      <c r="O28" s="23">
        <f t="shared" si="4"/>
        <v>0</v>
      </c>
      <c r="P28" s="24">
        <f t="shared" si="5"/>
        <v>0</v>
      </c>
      <c r="Q28" s="23">
        <f>+'Dia23'!K36</f>
        <v>0</v>
      </c>
      <c r="R28" s="24">
        <f>+'Dia23'!L36</f>
        <v>0</v>
      </c>
      <c r="S28" s="24">
        <f>+'Dia23'!W44</f>
        <v>0</v>
      </c>
      <c r="T28" s="24">
        <f>+'Dia23'!H38</f>
        <v>0</v>
      </c>
      <c r="U28" s="24">
        <f>+'Dia23'!AC45</f>
        <v>0</v>
      </c>
      <c r="V28" s="24">
        <f>+'Dia23'!M36</f>
        <v>0</v>
      </c>
      <c r="W28" s="24">
        <f>+'Dia23'!N36</f>
        <v>0</v>
      </c>
      <c r="X28" s="22">
        <f>+'Dia23'!O36</f>
        <v>0</v>
      </c>
      <c r="Y28" s="24">
        <f>+'Dia23'!P36</f>
        <v>0</v>
      </c>
      <c r="Z28" s="24">
        <f>+'Dia23'!Q36</f>
        <v>0</v>
      </c>
      <c r="AA28" s="24">
        <f>+'Dia23'!R36</f>
        <v>0</v>
      </c>
      <c r="AB28" s="36">
        <f>+'Dia23'!S36</f>
        <v>0</v>
      </c>
      <c r="AC28" s="36">
        <f>+'Dia23'!AB7</f>
        <v>0</v>
      </c>
      <c r="AD28" s="36">
        <f>+'Dia23'!T36</f>
        <v>0</v>
      </c>
      <c r="AE28" s="36">
        <f>+'Dia23'!AB8</f>
        <v>0</v>
      </c>
      <c r="AF28" s="36">
        <f>+'Dia23'!U36</f>
        <v>0</v>
      </c>
      <c r="AG28" s="36">
        <f>+'Dia23'!AB9</f>
        <v>0</v>
      </c>
      <c r="AH28" s="36">
        <f>+'Dia23'!V36</f>
        <v>0</v>
      </c>
      <c r="AI28" s="9">
        <f>+'Dia23'!AB10</f>
        <v>0</v>
      </c>
      <c r="AJ28" s="24">
        <f t="shared" si="1"/>
        <v>0</v>
      </c>
      <c r="AK28" s="24">
        <f t="shared" si="1"/>
        <v>0</v>
      </c>
      <c r="AL28" s="36">
        <f>+'Dia23'!G61</f>
        <v>0</v>
      </c>
      <c r="AM28" s="36">
        <f>+'Dia23'!H48</f>
        <v>0</v>
      </c>
      <c r="AN28" s="36">
        <f>+'Dia23'!H61</f>
        <v>0</v>
      </c>
      <c r="AO28" s="16">
        <f>+'Dia23'!H49</f>
        <v>0</v>
      </c>
      <c r="AP28" s="24">
        <f t="shared" si="2"/>
        <v>0</v>
      </c>
      <c r="AQ28" s="24">
        <f t="shared" si="2"/>
        <v>0</v>
      </c>
      <c r="AR28" s="36">
        <f>+'Dia23'!W40</f>
        <v>0</v>
      </c>
      <c r="AS28" s="36">
        <f>+'Dia23'!W41</f>
        <v>0</v>
      </c>
      <c r="AT28" s="36">
        <f>+'Dia23'!W42</f>
        <v>0</v>
      </c>
      <c r="AU28" s="9">
        <f>+'Dia23'!W43</f>
        <v>0</v>
      </c>
      <c r="AV28" s="24">
        <f t="shared" si="3"/>
        <v>0</v>
      </c>
      <c r="AW28" s="16">
        <f>+'Dia23'!V1</f>
        <v>0</v>
      </c>
      <c r="AX28" s="37">
        <f>COUNTA('Dia23'!$C$6:$J$35,'Dia23'!$C$40:$F$46,'Dia23'!$I$40:$I$43,'Dia23'!$W$40:$W$43,'Dia23'!$AC$42:$AC$44)</f>
        <v>0</v>
      </c>
    </row>
    <row r="29" spans="1:50" s="37" customFormat="1" ht="15" customHeight="1" thickBot="1" x14ac:dyDescent="0.3">
      <c r="A29" s="33">
        <v>24</v>
      </c>
      <c r="B29" s="241">
        <f t="shared" si="0"/>
        <v>0</v>
      </c>
      <c r="C29" s="14">
        <f>+'Dia24'!C36</f>
        <v>0</v>
      </c>
      <c r="D29" s="14">
        <f>+'Dia24'!D36</f>
        <v>0</v>
      </c>
      <c r="E29" s="14">
        <f>+'Dia24'!E36</f>
        <v>0</v>
      </c>
      <c r="F29" s="14">
        <f>+'Dia24'!F36</f>
        <v>0</v>
      </c>
      <c r="G29" s="14">
        <f>+'Dia24'!AD9</f>
        <v>0</v>
      </c>
      <c r="H29" s="14">
        <f>+'Dia24'!G36</f>
        <v>0</v>
      </c>
      <c r="I29" s="14">
        <f>+'Dia24'!AE9</f>
        <v>0</v>
      </c>
      <c r="J29" s="14">
        <f>+'Dia24'!H36</f>
        <v>0</v>
      </c>
      <c r="K29" s="14">
        <f>+'Dia24'!AF9</f>
        <v>0</v>
      </c>
      <c r="L29" s="14">
        <f>+'Dia24'!I36</f>
        <v>0</v>
      </c>
      <c r="M29" s="14">
        <f>+'Dia24'!AG9</f>
        <v>0</v>
      </c>
      <c r="N29" s="14">
        <f>+'Dia24'!J36</f>
        <v>0</v>
      </c>
      <c r="O29" s="26">
        <f t="shared" si="4"/>
        <v>0</v>
      </c>
      <c r="P29" s="25">
        <f t="shared" si="5"/>
        <v>0</v>
      </c>
      <c r="Q29" s="25">
        <f>+'Dia24'!K36</f>
        <v>0</v>
      </c>
      <c r="R29" s="25">
        <f>+'Dia24'!L36</f>
        <v>0</v>
      </c>
      <c r="S29" s="25">
        <f>+'Dia24'!W44</f>
        <v>0</v>
      </c>
      <c r="T29" s="25">
        <f>+'Dia24'!H38</f>
        <v>0</v>
      </c>
      <c r="U29" s="25">
        <f>+'Dia24'!AC45</f>
        <v>0</v>
      </c>
      <c r="V29" s="25">
        <f>+'Dia24'!M36</f>
        <v>0</v>
      </c>
      <c r="W29" s="25">
        <f>+'Dia24'!N36</f>
        <v>0</v>
      </c>
      <c r="X29" s="237">
        <f>+'Dia24'!O36</f>
        <v>0</v>
      </c>
      <c r="Y29" s="25">
        <f>+'Dia24'!P36</f>
        <v>0</v>
      </c>
      <c r="Z29" s="25">
        <f>+'Dia24'!Q36</f>
        <v>0</v>
      </c>
      <c r="AA29" s="25">
        <f>+'Dia24'!R36</f>
        <v>0</v>
      </c>
      <c r="AB29" s="38">
        <f>+'Dia24'!S36</f>
        <v>0</v>
      </c>
      <c r="AC29" s="38">
        <f>+'Dia24'!AB7</f>
        <v>0</v>
      </c>
      <c r="AD29" s="38">
        <f>+'Dia24'!T36</f>
        <v>0</v>
      </c>
      <c r="AE29" s="38">
        <f>+'Dia24'!AB8</f>
        <v>0</v>
      </c>
      <c r="AF29" s="38">
        <f>+'Dia24'!U36</f>
        <v>0</v>
      </c>
      <c r="AG29" s="38">
        <f>+'Dia24'!AB9</f>
        <v>0</v>
      </c>
      <c r="AH29" s="38">
        <f>+'Dia24'!V36</f>
        <v>0</v>
      </c>
      <c r="AI29" s="13">
        <f>+'Dia24'!AB10</f>
        <v>0</v>
      </c>
      <c r="AJ29" s="25">
        <f t="shared" si="1"/>
        <v>0</v>
      </c>
      <c r="AK29" s="25">
        <f t="shared" si="1"/>
        <v>0</v>
      </c>
      <c r="AL29" s="38">
        <f>+'Dia24'!G61</f>
        <v>0</v>
      </c>
      <c r="AM29" s="38">
        <f>+'Dia24'!H48</f>
        <v>0</v>
      </c>
      <c r="AN29" s="38">
        <f>+'Dia24'!H61</f>
        <v>0</v>
      </c>
      <c r="AO29" s="15">
        <f>+'Dia24'!H49</f>
        <v>0</v>
      </c>
      <c r="AP29" s="25">
        <f t="shared" si="2"/>
        <v>0</v>
      </c>
      <c r="AQ29" s="25">
        <f t="shared" si="2"/>
        <v>0</v>
      </c>
      <c r="AR29" s="38">
        <f>+'Dia24'!W40</f>
        <v>0</v>
      </c>
      <c r="AS29" s="38">
        <f>+'Dia24'!W41</f>
        <v>0</v>
      </c>
      <c r="AT29" s="38">
        <f>+'Dia24'!W42</f>
        <v>0</v>
      </c>
      <c r="AU29" s="13">
        <f>+'Dia24'!W43</f>
        <v>0</v>
      </c>
      <c r="AV29" s="25">
        <f t="shared" si="3"/>
        <v>0</v>
      </c>
      <c r="AW29" s="15">
        <f>+'Dia24'!V1</f>
        <v>0</v>
      </c>
      <c r="AX29" s="37">
        <f>COUNTA('Dia24'!$C$6:$J$35,'Dia24'!$C$40:$F$46,'Dia24'!$I$40:$I$43,'Dia24'!$W$40:$W$43,'Dia24'!$AC$42:$AC$44)</f>
        <v>0</v>
      </c>
    </row>
    <row r="30" spans="1:50" s="37" customFormat="1" ht="15" customHeight="1" thickBot="1" x14ac:dyDescent="0.3">
      <c r="A30" s="34">
        <v>25</v>
      </c>
      <c r="B30" s="241">
        <f t="shared" si="0"/>
        <v>0</v>
      </c>
      <c r="C30" s="10">
        <f>+'Dia25'!C36</f>
        <v>0</v>
      </c>
      <c r="D30" s="10">
        <f>+'Dia25'!D36</f>
        <v>0</v>
      </c>
      <c r="E30" s="10">
        <f>+'Dia25'!E36</f>
        <v>0</v>
      </c>
      <c r="F30" s="10">
        <f>+'Dia25'!F36</f>
        <v>0</v>
      </c>
      <c r="G30" s="10">
        <f>+'Dia25'!AD9</f>
        <v>0</v>
      </c>
      <c r="H30" s="10">
        <f>+'Dia25'!G36</f>
        <v>0</v>
      </c>
      <c r="I30" s="10">
        <f>+'Dia25'!AE9</f>
        <v>0</v>
      </c>
      <c r="J30" s="10">
        <f>+'Dia25'!H36</f>
        <v>0</v>
      </c>
      <c r="K30" s="10">
        <f>+'Dia25'!AF9</f>
        <v>0</v>
      </c>
      <c r="L30" s="10">
        <f>+'Dia25'!I36</f>
        <v>0</v>
      </c>
      <c r="M30" s="10">
        <f>+'Dia25'!AG9</f>
        <v>0</v>
      </c>
      <c r="N30" s="10">
        <f>+'Dia25'!J36</f>
        <v>0</v>
      </c>
      <c r="O30" s="23">
        <f t="shared" si="4"/>
        <v>0</v>
      </c>
      <c r="P30" s="24">
        <f t="shared" si="5"/>
        <v>0</v>
      </c>
      <c r="Q30" s="23">
        <f>+'Dia25'!K36</f>
        <v>0</v>
      </c>
      <c r="R30" s="24">
        <f>+'Dia25'!L36</f>
        <v>0</v>
      </c>
      <c r="S30" s="24">
        <f>+'Dia25'!W44</f>
        <v>0</v>
      </c>
      <c r="T30" s="24">
        <f>+'Dia25'!H38</f>
        <v>0</v>
      </c>
      <c r="U30" s="24">
        <f>+'Dia25'!AC45</f>
        <v>0</v>
      </c>
      <c r="V30" s="24">
        <f>+'Dia25'!M36</f>
        <v>0</v>
      </c>
      <c r="W30" s="24">
        <f>+'Dia25'!N36</f>
        <v>0</v>
      </c>
      <c r="X30" s="22">
        <f>+'Dia25'!O36</f>
        <v>0</v>
      </c>
      <c r="Y30" s="24">
        <f>+'Dia25'!P36</f>
        <v>0</v>
      </c>
      <c r="Z30" s="24">
        <f>+'Dia25'!Q36</f>
        <v>0</v>
      </c>
      <c r="AA30" s="24">
        <f>+'Dia25'!R36</f>
        <v>0</v>
      </c>
      <c r="AB30" s="38">
        <f>+'Dia25'!S36</f>
        <v>0</v>
      </c>
      <c r="AC30" s="36">
        <f>+'Dia25'!AB7</f>
        <v>0</v>
      </c>
      <c r="AD30" s="36">
        <f>+'Dia25'!T36</f>
        <v>0</v>
      </c>
      <c r="AE30" s="36">
        <f>+'Dia25'!AB8</f>
        <v>0</v>
      </c>
      <c r="AF30" s="36">
        <f>+'Dia25'!U36</f>
        <v>0</v>
      </c>
      <c r="AG30" s="36">
        <f>+'Dia25'!AB9</f>
        <v>0</v>
      </c>
      <c r="AH30" s="36">
        <f>+'Dia25'!V36</f>
        <v>0</v>
      </c>
      <c r="AI30" s="9">
        <f>+'Dia25'!AB10</f>
        <v>0</v>
      </c>
      <c r="AJ30" s="24">
        <f t="shared" si="1"/>
        <v>0</v>
      </c>
      <c r="AK30" s="24">
        <f t="shared" si="1"/>
        <v>0</v>
      </c>
      <c r="AL30" s="36">
        <f>+'Dia25'!G61</f>
        <v>0</v>
      </c>
      <c r="AM30" s="36">
        <f>+'Dia25'!H48</f>
        <v>0</v>
      </c>
      <c r="AN30" s="36">
        <f>+'Dia25'!H61</f>
        <v>0</v>
      </c>
      <c r="AO30" s="16">
        <f>+'Dia25'!H49</f>
        <v>0</v>
      </c>
      <c r="AP30" s="24">
        <f t="shared" si="2"/>
        <v>0</v>
      </c>
      <c r="AQ30" s="24">
        <f t="shared" si="2"/>
        <v>0</v>
      </c>
      <c r="AR30" s="36">
        <f>+'Dia25'!W40</f>
        <v>0</v>
      </c>
      <c r="AS30" s="36">
        <f>+'Dia25'!W41</f>
        <v>0</v>
      </c>
      <c r="AT30" s="36">
        <f>+'Dia25'!W42</f>
        <v>0</v>
      </c>
      <c r="AU30" s="9">
        <f>+'Dia25'!W43</f>
        <v>0</v>
      </c>
      <c r="AV30" s="24">
        <f t="shared" si="3"/>
        <v>0</v>
      </c>
      <c r="AW30" s="16">
        <f>+'Dia25'!V1</f>
        <v>0</v>
      </c>
      <c r="AX30" s="37">
        <f>COUNTA('Dia25'!$C$6:$J$35,'Dia25'!$C$40:$F$46,'Dia25'!$I$40:$I$43,'Dia25'!$W$40:$W$43,'Dia25'!$AC$42:$AC$44)</f>
        <v>0</v>
      </c>
    </row>
    <row r="31" spans="1:50" s="37" customFormat="1" ht="15" customHeight="1" thickBot="1" x14ac:dyDescent="0.3">
      <c r="A31" s="33">
        <v>26</v>
      </c>
      <c r="B31" s="241">
        <f t="shared" si="0"/>
        <v>0</v>
      </c>
      <c r="C31" s="14">
        <f>+'Dia26'!C36</f>
        <v>0</v>
      </c>
      <c r="D31" s="14">
        <f>+'Dia26'!D36</f>
        <v>0</v>
      </c>
      <c r="E31" s="14">
        <f>+'Dia26'!E36</f>
        <v>0</v>
      </c>
      <c r="F31" s="14">
        <f>+'Dia26'!F36</f>
        <v>0</v>
      </c>
      <c r="G31" s="14">
        <f>+'Dia26'!AD9</f>
        <v>0</v>
      </c>
      <c r="H31" s="14">
        <f>+'Dia26'!G36</f>
        <v>0</v>
      </c>
      <c r="I31" s="14">
        <f>+'Dia26'!AE9</f>
        <v>0</v>
      </c>
      <c r="J31" s="14">
        <f>+'Dia26'!H36</f>
        <v>0</v>
      </c>
      <c r="K31" s="14">
        <f>+'Dia26'!AF9</f>
        <v>0</v>
      </c>
      <c r="L31" s="14">
        <f>+'Dia26'!I36</f>
        <v>0</v>
      </c>
      <c r="M31" s="14">
        <f>+'Dia26'!AG9</f>
        <v>0</v>
      </c>
      <c r="N31" s="14">
        <f>+'Dia26'!J36</f>
        <v>0</v>
      </c>
      <c r="O31" s="26">
        <f t="shared" si="4"/>
        <v>0</v>
      </c>
      <c r="P31" s="25">
        <f t="shared" si="5"/>
        <v>0</v>
      </c>
      <c r="Q31" s="25">
        <f>+'Dia26'!K36</f>
        <v>0</v>
      </c>
      <c r="R31" s="25">
        <f>+'Dia26'!L36</f>
        <v>0</v>
      </c>
      <c r="S31" s="25">
        <f>+'Dia26'!W44</f>
        <v>0</v>
      </c>
      <c r="T31" s="25">
        <f>+'Dia26'!H38</f>
        <v>0</v>
      </c>
      <c r="U31" s="25">
        <f>+'Dia26'!AC45</f>
        <v>0</v>
      </c>
      <c r="V31" s="25">
        <f>+'Dia26'!M36</f>
        <v>0</v>
      </c>
      <c r="W31" s="25">
        <f>+'Dia26'!N36</f>
        <v>0</v>
      </c>
      <c r="X31" s="237">
        <f>+'Dia26'!O36</f>
        <v>0</v>
      </c>
      <c r="Y31" s="25">
        <f>+'Dia26'!P36</f>
        <v>0</v>
      </c>
      <c r="Z31" s="25">
        <f>+'Dia26'!Q36</f>
        <v>0</v>
      </c>
      <c r="AA31" s="25">
        <f>+'Dia26'!R36</f>
        <v>0</v>
      </c>
      <c r="AB31" s="38">
        <f>+'Dia26'!S36</f>
        <v>0</v>
      </c>
      <c r="AC31" s="38">
        <f>+'Dia26'!AB7</f>
        <v>0</v>
      </c>
      <c r="AD31" s="38">
        <f>+'Dia26'!T36</f>
        <v>0</v>
      </c>
      <c r="AE31" s="38">
        <f>+'Dia26'!AB8</f>
        <v>0</v>
      </c>
      <c r="AF31" s="38">
        <f>+'Dia26'!U36</f>
        <v>0</v>
      </c>
      <c r="AG31" s="38">
        <f>+'Dia26'!AB9</f>
        <v>0</v>
      </c>
      <c r="AH31" s="38">
        <f>+'Dia26'!V36</f>
        <v>0</v>
      </c>
      <c r="AI31" s="13">
        <f>+'Dia26'!AB10</f>
        <v>0</v>
      </c>
      <c r="AJ31" s="25">
        <f t="shared" si="1"/>
        <v>0</v>
      </c>
      <c r="AK31" s="25">
        <f t="shared" si="1"/>
        <v>0</v>
      </c>
      <c r="AL31" s="38">
        <f>+'Dia26'!G61</f>
        <v>0</v>
      </c>
      <c r="AM31" s="38">
        <f>+'Dia26'!H48</f>
        <v>0</v>
      </c>
      <c r="AN31" s="38">
        <f>+'Dia26'!H61</f>
        <v>0</v>
      </c>
      <c r="AO31" s="15">
        <f>+'Dia26'!H49</f>
        <v>0</v>
      </c>
      <c r="AP31" s="25">
        <f t="shared" si="2"/>
        <v>0</v>
      </c>
      <c r="AQ31" s="25">
        <f t="shared" si="2"/>
        <v>0</v>
      </c>
      <c r="AR31" s="38">
        <f>+'Dia26'!W40</f>
        <v>0</v>
      </c>
      <c r="AS31" s="38">
        <f>+'Dia26'!W41</f>
        <v>0</v>
      </c>
      <c r="AT31" s="38">
        <f>+'Dia26'!W42</f>
        <v>0</v>
      </c>
      <c r="AU31" s="13">
        <f>+'Dia26'!W43</f>
        <v>0</v>
      </c>
      <c r="AV31" s="25">
        <f t="shared" si="3"/>
        <v>0</v>
      </c>
      <c r="AW31" s="15">
        <f>+'Dia26'!V1</f>
        <v>0</v>
      </c>
      <c r="AX31" s="37">
        <f>COUNTA('Dia26'!$C$6:$J$35,'Dia26'!$C$40:$F$46,'Dia26'!$I$40:$I$43,'Dia26'!$W$40:$W$43,'Dia26'!$AC$42:$AC$44)</f>
        <v>0</v>
      </c>
    </row>
    <row r="32" spans="1:50" s="37" customFormat="1" ht="15" customHeight="1" thickBot="1" x14ac:dyDescent="0.3">
      <c r="A32" s="34">
        <v>27</v>
      </c>
      <c r="B32" s="241">
        <f t="shared" si="0"/>
        <v>0</v>
      </c>
      <c r="C32" s="10">
        <f>+'Dia27'!C36</f>
        <v>0</v>
      </c>
      <c r="D32" s="10">
        <f>+'Dia27'!D36</f>
        <v>0</v>
      </c>
      <c r="E32" s="10">
        <f>+'Dia27'!E36</f>
        <v>0</v>
      </c>
      <c r="F32" s="10">
        <f>+'Dia27'!F36</f>
        <v>0</v>
      </c>
      <c r="G32" s="10">
        <f>+'Dia27'!AD9</f>
        <v>0</v>
      </c>
      <c r="H32" s="10">
        <f>+'Dia27'!G36</f>
        <v>0</v>
      </c>
      <c r="I32" s="10">
        <f>+'Dia27'!AE9</f>
        <v>0</v>
      </c>
      <c r="J32" s="10">
        <f>+'Dia27'!H36</f>
        <v>0</v>
      </c>
      <c r="K32" s="10">
        <f>+'Dia27'!AF9</f>
        <v>0</v>
      </c>
      <c r="L32" s="10">
        <f>+'Dia27'!I36</f>
        <v>0</v>
      </c>
      <c r="M32" s="10">
        <f>+'Dia27'!AG9</f>
        <v>0</v>
      </c>
      <c r="N32" s="10">
        <f>+'Dia27'!J36</f>
        <v>0</v>
      </c>
      <c r="O32" s="23">
        <f t="shared" si="4"/>
        <v>0</v>
      </c>
      <c r="P32" s="24">
        <f t="shared" si="5"/>
        <v>0</v>
      </c>
      <c r="Q32" s="23">
        <f>+'Dia27'!K36</f>
        <v>0</v>
      </c>
      <c r="R32" s="24">
        <f>+'Dia27'!L36</f>
        <v>0</v>
      </c>
      <c r="S32" s="24">
        <f>+'Dia27'!W44</f>
        <v>0</v>
      </c>
      <c r="T32" s="24">
        <f>+'Dia27'!H38</f>
        <v>0</v>
      </c>
      <c r="U32" s="24">
        <f>+'Dia27'!AC45</f>
        <v>0</v>
      </c>
      <c r="V32" s="24">
        <f>+'Dia27'!M36</f>
        <v>0</v>
      </c>
      <c r="W32" s="24">
        <f>+'Dia27'!N36</f>
        <v>0</v>
      </c>
      <c r="X32" s="22">
        <f>+'Dia27'!O36</f>
        <v>0</v>
      </c>
      <c r="Y32" s="24">
        <f>+'Dia27'!P36</f>
        <v>0</v>
      </c>
      <c r="Z32" s="24">
        <f>+'Dia27'!Q36</f>
        <v>0</v>
      </c>
      <c r="AA32" s="24">
        <f>+'Dia27'!R36</f>
        <v>0</v>
      </c>
      <c r="AB32" s="36">
        <f>+'Dia27'!S36</f>
        <v>0</v>
      </c>
      <c r="AC32" s="36">
        <f>+'Dia27'!AB7</f>
        <v>0</v>
      </c>
      <c r="AD32" s="36">
        <f>+'Dia27'!T36</f>
        <v>0</v>
      </c>
      <c r="AE32" s="36">
        <f>+'Dia27'!AB8</f>
        <v>0</v>
      </c>
      <c r="AF32" s="36">
        <f>+'Dia27'!U36</f>
        <v>0</v>
      </c>
      <c r="AG32" s="36">
        <f>+'Dia27'!AB9</f>
        <v>0</v>
      </c>
      <c r="AH32" s="36">
        <f>+'Dia27'!V36</f>
        <v>0</v>
      </c>
      <c r="AI32" s="9">
        <f>+'Dia27'!AB10</f>
        <v>0</v>
      </c>
      <c r="AJ32" s="24">
        <f t="shared" si="1"/>
        <v>0</v>
      </c>
      <c r="AK32" s="24">
        <f t="shared" si="1"/>
        <v>0</v>
      </c>
      <c r="AL32" s="36">
        <f>+'Dia27'!G61</f>
        <v>0</v>
      </c>
      <c r="AM32" s="36">
        <f>+'Dia27'!H48</f>
        <v>0</v>
      </c>
      <c r="AN32" s="36">
        <f>+'Dia27'!H61</f>
        <v>0</v>
      </c>
      <c r="AO32" s="16">
        <f>+'Dia27'!H49</f>
        <v>0</v>
      </c>
      <c r="AP32" s="24">
        <f t="shared" si="2"/>
        <v>0</v>
      </c>
      <c r="AQ32" s="24">
        <f t="shared" si="2"/>
        <v>0</v>
      </c>
      <c r="AR32" s="36">
        <f>+'Dia27'!W40</f>
        <v>0</v>
      </c>
      <c r="AS32" s="36">
        <f>+'Dia27'!W41</f>
        <v>0</v>
      </c>
      <c r="AT32" s="36">
        <f>+'Dia27'!W42</f>
        <v>0</v>
      </c>
      <c r="AU32" s="9">
        <f>+'Dia27'!W43</f>
        <v>0</v>
      </c>
      <c r="AV32" s="24">
        <f t="shared" si="3"/>
        <v>0</v>
      </c>
      <c r="AW32" s="16">
        <f>+'Dia27'!V1</f>
        <v>0</v>
      </c>
      <c r="AX32" s="37">
        <f>COUNTA('Dia27'!$C$6:$J$35,'Dia27'!$C$40:$F$46,'Dia27'!$I$40:$I$43,'Dia27'!$W$40:$W$43,'Dia27'!$AC$42:$AC$44)</f>
        <v>0</v>
      </c>
    </row>
    <row r="33" spans="1:50" s="37" customFormat="1" ht="15" customHeight="1" thickBot="1" x14ac:dyDescent="0.3">
      <c r="A33" s="33">
        <v>28</v>
      </c>
      <c r="B33" s="241">
        <f t="shared" si="0"/>
        <v>0</v>
      </c>
      <c r="C33" s="14">
        <f>+'Dia28'!C36</f>
        <v>0</v>
      </c>
      <c r="D33" s="14">
        <f>+'Dia28'!D36</f>
        <v>0</v>
      </c>
      <c r="E33" s="14">
        <f>+'Dia28'!E36</f>
        <v>0</v>
      </c>
      <c r="F33" s="14">
        <f>+'Dia28'!F36</f>
        <v>0</v>
      </c>
      <c r="G33" s="14">
        <f>+'Dia28'!AD9</f>
        <v>0</v>
      </c>
      <c r="H33" s="14">
        <f>+'Dia28'!G36</f>
        <v>0</v>
      </c>
      <c r="I33" s="14">
        <f>+'Dia28'!AE9</f>
        <v>0</v>
      </c>
      <c r="J33" s="14">
        <f>+'Dia28'!H36</f>
        <v>0</v>
      </c>
      <c r="K33" s="14">
        <f>+'Dia28'!AF9</f>
        <v>0</v>
      </c>
      <c r="L33" s="14">
        <f>+'Dia28'!I36</f>
        <v>0</v>
      </c>
      <c r="M33" s="14">
        <f>+'Dia28'!AG9</f>
        <v>0</v>
      </c>
      <c r="N33" s="14">
        <f>+'Dia28'!J36</f>
        <v>0</v>
      </c>
      <c r="O33" s="26">
        <f t="shared" si="4"/>
        <v>0</v>
      </c>
      <c r="P33" s="25">
        <f t="shared" si="5"/>
        <v>0</v>
      </c>
      <c r="Q33" s="25">
        <f>+'Dia28'!K36</f>
        <v>0</v>
      </c>
      <c r="R33" s="25">
        <f>+'Dia28'!L36</f>
        <v>0</v>
      </c>
      <c r="S33" s="25">
        <f>+'Dia28'!W44</f>
        <v>0</v>
      </c>
      <c r="T33" s="25">
        <f>+'Dia28'!H38</f>
        <v>0</v>
      </c>
      <c r="U33" s="25">
        <f>+'Dia28'!AC45</f>
        <v>0</v>
      </c>
      <c r="V33" s="25">
        <f>+'Dia28'!M36</f>
        <v>0</v>
      </c>
      <c r="W33" s="25">
        <f>+'Dia28'!N36</f>
        <v>0</v>
      </c>
      <c r="X33" s="237">
        <f>+'Dia28'!O36</f>
        <v>0</v>
      </c>
      <c r="Y33" s="25">
        <f>+'Dia28'!P36</f>
        <v>0</v>
      </c>
      <c r="Z33" s="25">
        <f>+'Dia28'!Q36</f>
        <v>0</v>
      </c>
      <c r="AA33" s="25">
        <f>+'Dia28'!R36</f>
        <v>0</v>
      </c>
      <c r="AB33" s="38">
        <f>+'Dia28'!S36</f>
        <v>0</v>
      </c>
      <c r="AC33" s="38">
        <f>+'Dia28'!AB7</f>
        <v>0</v>
      </c>
      <c r="AD33" s="38">
        <f>+'Dia28'!T36</f>
        <v>0</v>
      </c>
      <c r="AE33" s="38">
        <f>+'Dia28'!AB8</f>
        <v>0</v>
      </c>
      <c r="AF33" s="38">
        <f>+'Dia28'!U36</f>
        <v>0</v>
      </c>
      <c r="AG33" s="38">
        <f>+'Dia28'!AB9</f>
        <v>0</v>
      </c>
      <c r="AH33" s="38">
        <f>+'Dia28'!V36</f>
        <v>0</v>
      </c>
      <c r="AI33" s="13">
        <f>+'Dia28'!AB10</f>
        <v>0</v>
      </c>
      <c r="AJ33" s="25">
        <f t="shared" si="1"/>
        <v>0</v>
      </c>
      <c r="AK33" s="25">
        <f t="shared" si="1"/>
        <v>0</v>
      </c>
      <c r="AL33" s="38">
        <f>+'Dia28'!G61</f>
        <v>0</v>
      </c>
      <c r="AM33" s="38">
        <f>+'Dia28'!H48</f>
        <v>0</v>
      </c>
      <c r="AN33" s="38">
        <f>+'Dia28'!H61</f>
        <v>0</v>
      </c>
      <c r="AO33" s="15">
        <f>+'Dia28'!H49</f>
        <v>0</v>
      </c>
      <c r="AP33" s="25">
        <f t="shared" si="2"/>
        <v>0</v>
      </c>
      <c r="AQ33" s="25">
        <f t="shared" si="2"/>
        <v>0</v>
      </c>
      <c r="AR33" s="38">
        <f>+'Dia28'!W40</f>
        <v>0</v>
      </c>
      <c r="AS33" s="38">
        <f>+'Dia28'!W41</f>
        <v>0</v>
      </c>
      <c r="AT33" s="38">
        <f>+'Dia28'!W42</f>
        <v>0</v>
      </c>
      <c r="AU33" s="13">
        <f>+'Dia28'!W43</f>
        <v>0</v>
      </c>
      <c r="AV33" s="25">
        <f t="shared" si="3"/>
        <v>0</v>
      </c>
      <c r="AW33" s="15">
        <f>+'Dia28'!V1</f>
        <v>0</v>
      </c>
      <c r="AX33" s="37">
        <f>COUNTA('Dia28'!$C$6:$J$35,'Dia28'!$C$40:$F$46,'Dia28'!$I$40:$I$43,'Dia28'!$W$40:$W$43,'Dia28'!$AC$42:$AC$44)</f>
        <v>0</v>
      </c>
    </row>
    <row r="34" spans="1:50" s="37" customFormat="1" ht="15" customHeight="1" thickBot="1" x14ac:dyDescent="0.3">
      <c r="A34" s="34">
        <v>29</v>
      </c>
      <c r="B34" s="241">
        <f t="shared" si="0"/>
        <v>0</v>
      </c>
      <c r="C34" s="10">
        <f>+'Dia29'!C36</f>
        <v>0</v>
      </c>
      <c r="D34" s="10">
        <f>+'Dia29'!D36</f>
        <v>0</v>
      </c>
      <c r="E34" s="10">
        <f>+'Dia29'!E36</f>
        <v>0</v>
      </c>
      <c r="F34" s="10">
        <f>+'Dia29'!F36</f>
        <v>0</v>
      </c>
      <c r="G34" s="10">
        <f>+'Dia29'!AD9</f>
        <v>0</v>
      </c>
      <c r="H34" s="10">
        <f>+'Dia29'!G36</f>
        <v>0</v>
      </c>
      <c r="I34" s="10">
        <f>+'Dia29'!AE9</f>
        <v>0</v>
      </c>
      <c r="J34" s="10">
        <f>+'Dia29'!H36</f>
        <v>0</v>
      </c>
      <c r="K34" s="10">
        <f>+'Dia29'!AF9</f>
        <v>0</v>
      </c>
      <c r="L34" s="10">
        <f>+'Dia29'!I36</f>
        <v>0</v>
      </c>
      <c r="M34" s="10">
        <f>+'Dia29'!AG9</f>
        <v>0</v>
      </c>
      <c r="N34" s="10">
        <f>+'Dia29'!J36</f>
        <v>0</v>
      </c>
      <c r="O34" s="23">
        <f t="shared" si="4"/>
        <v>0</v>
      </c>
      <c r="P34" s="24">
        <f t="shared" si="5"/>
        <v>0</v>
      </c>
      <c r="Q34" s="23">
        <f>+'Dia29'!K36</f>
        <v>0</v>
      </c>
      <c r="R34" s="24">
        <f>+'Dia29'!L36</f>
        <v>0</v>
      </c>
      <c r="S34" s="24">
        <f>+'Dia29'!W44</f>
        <v>0</v>
      </c>
      <c r="T34" s="24">
        <f>+'Dia29'!H38</f>
        <v>0</v>
      </c>
      <c r="U34" s="24">
        <f>+'Dia29'!AC45</f>
        <v>0</v>
      </c>
      <c r="V34" s="24">
        <f>+'Dia29'!M36</f>
        <v>0</v>
      </c>
      <c r="W34" s="24">
        <f>+'Dia29'!N36</f>
        <v>0</v>
      </c>
      <c r="X34" s="22">
        <f>+'Dia29'!O36</f>
        <v>0</v>
      </c>
      <c r="Y34" s="24">
        <f>+'Dia29'!P36</f>
        <v>0</v>
      </c>
      <c r="Z34" s="24">
        <f>+'Dia29'!Q36</f>
        <v>0</v>
      </c>
      <c r="AA34" s="24">
        <f>+'Dia29'!R36</f>
        <v>0</v>
      </c>
      <c r="AB34" s="36">
        <f>+'Dia29'!S36</f>
        <v>0</v>
      </c>
      <c r="AC34" s="36">
        <f>+'Dia29'!AB7</f>
        <v>0</v>
      </c>
      <c r="AD34" s="36">
        <f>+'Dia29'!T36</f>
        <v>0</v>
      </c>
      <c r="AE34" s="36">
        <f>+'Dia29'!AB8</f>
        <v>0</v>
      </c>
      <c r="AF34" s="36">
        <f>+'Dia29'!U36</f>
        <v>0</v>
      </c>
      <c r="AG34" s="36">
        <f>+'Dia29'!AB9</f>
        <v>0</v>
      </c>
      <c r="AH34" s="36">
        <f>+'Dia29'!V36</f>
        <v>0</v>
      </c>
      <c r="AI34" s="9">
        <f>+'Dia29'!AB10</f>
        <v>0</v>
      </c>
      <c r="AJ34" s="24">
        <f t="shared" si="1"/>
        <v>0</v>
      </c>
      <c r="AK34" s="24">
        <f t="shared" si="1"/>
        <v>0</v>
      </c>
      <c r="AL34" s="36">
        <f>+'Dia29'!G61</f>
        <v>0</v>
      </c>
      <c r="AM34" s="36">
        <f>+'Dia29'!H48</f>
        <v>0</v>
      </c>
      <c r="AN34" s="36">
        <f>+'Dia29'!H61</f>
        <v>0</v>
      </c>
      <c r="AO34" s="16">
        <f>+'Dia29'!H49</f>
        <v>0</v>
      </c>
      <c r="AP34" s="24">
        <f t="shared" si="2"/>
        <v>0</v>
      </c>
      <c r="AQ34" s="24">
        <f t="shared" si="2"/>
        <v>0</v>
      </c>
      <c r="AR34" s="36">
        <f>+'Dia29'!W40</f>
        <v>0</v>
      </c>
      <c r="AS34" s="36">
        <f>+'Dia29'!W41</f>
        <v>0</v>
      </c>
      <c r="AT34" s="36">
        <f>+'Dia29'!W42</f>
        <v>0</v>
      </c>
      <c r="AU34" s="9">
        <f>+'Dia29'!W43</f>
        <v>0</v>
      </c>
      <c r="AV34" s="24">
        <f t="shared" si="3"/>
        <v>0</v>
      </c>
      <c r="AW34" s="16">
        <f>+'Dia29'!V1</f>
        <v>0</v>
      </c>
      <c r="AX34" s="37">
        <f>COUNTA('Dia29'!$C$6:$J$35,'Dia29'!$C$40:$F$46,'Dia29'!$I$40:$I$43,'Dia29'!$W$40:$W$43,'Dia29'!$AC$42:$AC$44)</f>
        <v>0</v>
      </c>
    </row>
    <row r="35" spans="1:50" s="37" customFormat="1" ht="15" customHeight="1" thickBot="1" x14ac:dyDescent="0.3">
      <c r="A35" s="33">
        <v>30</v>
      </c>
      <c r="B35" s="241">
        <f>IF(AX35=0,0,1)</f>
        <v>0</v>
      </c>
      <c r="C35" s="14">
        <f>+'Dia30'!C36</f>
        <v>0</v>
      </c>
      <c r="D35" s="14">
        <f>+'Dia30'!D36</f>
        <v>0</v>
      </c>
      <c r="E35" s="14">
        <f>+'Dia30'!E36</f>
        <v>0</v>
      </c>
      <c r="F35" s="14">
        <f>+'Dia30'!F36</f>
        <v>0</v>
      </c>
      <c r="G35" s="14">
        <f>+'Dia30'!AD9</f>
        <v>0</v>
      </c>
      <c r="H35" s="14">
        <f>+'Dia30'!G36</f>
        <v>0</v>
      </c>
      <c r="I35" s="14">
        <f>+'Dia30'!AE9</f>
        <v>0</v>
      </c>
      <c r="J35" s="14">
        <f>+'Dia30'!H36</f>
        <v>0</v>
      </c>
      <c r="K35" s="14">
        <f>+'Dia30'!AF9</f>
        <v>0</v>
      </c>
      <c r="L35" s="14">
        <f>+'Dia30'!I36</f>
        <v>0</v>
      </c>
      <c r="M35" s="14">
        <f>+'Dia30'!AG9</f>
        <v>0</v>
      </c>
      <c r="N35" s="14">
        <f>+'Dia30'!J36</f>
        <v>0</v>
      </c>
      <c r="O35" s="26">
        <f t="shared" si="4"/>
        <v>0</v>
      </c>
      <c r="P35" s="25">
        <f t="shared" si="5"/>
        <v>0</v>
      </c>
      <c r="Q35" s="25">
        <f>+'Dia30'!K36</f>
        <v>0</v>
      </c>
      <c r="R35" s="25">
        <f>+'Dia30'!L36</f>
        <v>0</v>
      </c>
      <c r="S35" s="25">
        <f>+'Dia30'!W44</f>
        <v>0</v>
      </c>
      <c r="T35" s="25">
        <f>+'Dia30'!H38</f>
        <v>0</v>
      </c>
      <c r="U35" s="25">
        <f>+'Dia30'!AC45</f>
        <v>0</v>
      </c>
      <c r="V35" s="25">
        <f>+'Dia30'!M36</f>
        <v>0</v>
      </c>
      <c r="W35" s="25">
        <f>+'Dia30'!N36</f>
        <v>0</v>
      </c>
      <c r="X35" s="237">
        <f>+'Dia30'!O36</f>
        <v>0</v>
      </c>
      <c r="Y35" s="25">
        <f>+'Dia30'!P36</f>
        <v>0</v>
      </c>
      <c r="Z35" s="25">
        <f>+'Dia30'!Q36</f>
        <v>0</v>
      </c>
      <c r="AA35" s="25">
        <f>+'Dia30'!R36</f>
        <v>0</v>
      </c>
      <c r="AB35" s="38">
        <f>+'Dia30'!S36</f>
        <v>0</v>
      </c>
      <c r="AC35" s="38">
        <f>+'Dia30'!AB7</f>
        <v>0</v>
      </c>
      <c r="AD35" s="38">
        <f>+'Dia30'!T36</f>
        <v>0</v>
      </c>
      <c r="AE35" s="38">
        <f>+'Dia30'!AB8</f>
        <v>0</v>
      </c>
      <c r="AF35" s="38">
        <f>+'Dia30'!U36</f>
        <v>0</v>
      </c>
      <c r="AG35" s="38">
        <f>+'Dia30'!AB9</f>
        <v>0</v>
      </c>
      <c r="AH35" s="38">
        <f>+'Dia30'!V36</f>
        <v>0</v>
      </c>
      <c r="AI35" s="13">
        <f>+'Dia30'!AB10</f>
        <v>0</v>
      </c>
      <c r="AJ35" s="25">
        <f t="shared" si="1"/>
        <v>0</v>
      </c>
      <c r="AK35" s="25">
        <f t="shared" si="1"/>
        <v>0</v>
      </c>
      <c r="AL35" s="38">
        <f>+'Dia30'!G61</f>
        <v>0</v>
      </c>
      <c r="AM35" s="38">
        <f>+'Dia30'!H48</f>
        <v>0</v>
      </c>
      <c r="AN35" s="38">
        <f>+'Dia30'!H61</f>
        <v>0</v>
      </c>
      <c r="AO35" s="15">
        <f>+'Dia30'!H49</f>
        <v>0</v>
      </c>
      <c r="AP35" s="25">
        <f t="shared" si="2"/>
        <v>0</v>
      </c>
      <c r="AQ35" s="25">
        <f t="shared" si="2"/>
        <v>0</v>
      </c>
      <c r="AR35" s="38">
        <f>+'Dia30'!W40</f>
        <v>0</v>
      </c>
      <c r="AS35" s="38">
        <f>+'Dia30'!W41</f>
        <v>0</v>
      </c>
      <c r="AT35" s="38">
        <f>+'Dia30'!W42</f>
        <v>0</v>
      </c>
      <c r="AU35" s="13">
        <f>+'Dia30'!W43</f>
        <v>0</v>
      </c>
      <c r="AV35" s="25">
        <f t="shared" si="3"/>
        <v>0</v>
      </c>
      <c r="AW35" s="15">
        <f>+'Dia30'!V1</f>
        <v>0</v>
      </c>
      <c r="AX35" s="37">
        <f>COUNTA('Dia30'!$C$6:$J$35,'Dia30'!$C$40:$F$46,'Dia30'!$I$40:$I$43,'Dia30'!$W$40:$W$43,'Dia30'!$AC$42:$AC$44)</f>
        <v>0</v>
      </c>
    </row>
    <row r="36" spans="1:50" s="37" customFormat="1" ht="15" customHeight="1" thickBot="1" x14ac:dyDescent="0.3">
      <c r="A36" s="34">
        <v>31</v>
      </c>
      <c r="B36" s="241">
        <f>IF(AX36=0,0,1)</f>
        <v>0</v>
      </c>
      <c r="C36" s="10">
        <f>+'Dia31'!C36</f>
        <v>0</v>
      </c>
      <c r="D36" s="10">
        <f>+'Dia31'!D36</f>
        <v>0</v>
      </c>
      <c r="E36" s="10">
        <f>+'Dia31'!E36</f>
        <v>0</v>
      </c>
      <c r="F36" s="10">
        <f>+'Dia31'!F36</f>
        <v>0</v>
      </c>
      <c r="G36" s="10">
        <f>'Dia31'!AD9</f>
        <v>0</v>
      </c>
      <c r="H36" s="10">
        <f>+'Dia31'!G36</f>
        <v>0</v>
      </c>
      <c r="I36" s="10">
        <f>'Dia31'!AE9</f>
        <v>0</v>
      </c>
      <c r="J36" s="10">
        <f>+'Dia31'!H36</f>
        <v>0</v>
      </c>
      <c r="K36" s="10">
        <f>'Dia31'!AF9</f>
        <v>0</v>
      </c>
      <c r="L36" s="10">
        <f>+'Dia31'!I36</f>
        <v>0</v>
      </c>
      <c r="M36" s="10">
        <f>'Dia31'!AG9</f>
        <v>0</v>
      </c>
      <c r="N36" s="10">
        <f>+'Dia31'!J36</f>
        <v>0</v>
      </c>
      <c r="O36" s="23">
        <f t="shared" si="4"/>
        <v>0</v>
      </c>
      <c r="P36" s="24">
        <f t="shared" si="5"/>
        <v>0</v>
      </c>
      <c r="Q36" s="24">
        <f>+'Dia31'!K36</f>
        <v>0</v>
      </c>
      <c r="R36" s="24">
        <f>+'Dia31'!L36</f>
        <v>0</v>
      </c>
      <c r="S36" s="24">
        <f>+'Dia31'!W44</f>
        <v>0</v>
      </c>
      <c r="T36" s="24">
        <f>+'Dia31'!H38</f>
        <v>0</v>
      </c>
      <c r="U36" s="24">
        <f>+'Dia31'!AC45</f>
        <v>0</v>
      </c>
      <c r="V36" s="24">
        <f>+'Dia31'!M36</f>
        <v>0</v>
      </c>
      <c r="W36" s="24">
        <f>+'Dia31'!N36</f>
        <v>0</v>
      </c>
      <c r="X36" s="24">
        <f>+'Dia31'!O36</f>
        <v>0</v>
      </c>
      <c r="Y36" s="24">
        <f>+'Dia31'!P36</f>
        <v>0</v>
      </c>
      <c r="Z36" s="24">
        <f>+'Dia31'!Q36</f>
        <v>0</v>
      </c>
      <c r="AA36" s="24">
        <f>+'Dia31'!R36</f>
        <v>0</v>
      </c>
      <c r="AB36" s="36">
        <f>+'Dia31'!S36</f>
        <v>0</v>
      </c>
      <c r="AC36" s="36">
        <f>+'Dia31'!AB7</f>
        <v>0</v>
      </c>
      <c r="AD36" s="36">
        <f>+'Dia31'!T36</f>
        <v>0</v>
      </c>
      <c r="AE36" s="36">
        <f>+'Dia31'!AB8</f>
        <v>0</v>
      </c>
      <c r="AF36" s="36">
        <f>+'Dia31'!U36</f>
        <v>0</v>
      </c>
      <c r="AG36" s="36">
        <f>+'Dia31'!AB9</f>
        <v>0</v>
      </c>
      <c r="AH36" s="36">
        <f>+'Dia31'!V36</f>
        <v>0</v>
      </c>
      <c r="AI36" s="9">
        <f>+'Dia31'!AB10</f>
        <v>1</v>
      </c>
      <c r="AJ36" s="24">
        <f t="shared" si="1"/>
        <v>0</v>
      </c>
      <c r="AK36" s="24">
        <f t="shared" si="1"/>
        <v>1</v>
      </c>
      <c r="AL36" s="36">
        <f>+'Dia31'!G61</f>
        <v>0</v>
      </c>
      <c r="AM36" s="36">
        <f>+'Dia31'!H48</f>
        <v>0</v>
      </c>
      <c r="AN36" s="36">
        <f>+'Dia31'!H61</f>
        <v>0</v>
      </c>
      <c r="AO36" s="16">
        <f>+'Dia31'!H49</f>
        <v>0</v>
      </c>
      <c r="AP36" s="24">
        <f t="shared" si="2"/>
        <v>0</v>
      </c>
      <c r="AQ36" s="24">
        <f t="shared" si="2"/>
        <v>0</v>
      </c>
      <c r="AR36" s="36">
        <f>+'Dia31'!W40</f>
        <v>0</v>
      </c>
      <c r="AS36" s="36">
        <f>+'Dia31'!W41</f>
        <v>0</v>
      </c>
      <c r="AT36" s="36">
        <f>+'Dia31'!W42</f>
        <v>0</v>
      </c>
      <c r="AU36" s="9">
        <f>+'Dia31'!W43</f>
        <v>0</v>
      </c>
      <c r="AV36" s="24">
        <f t="shared" si="3"/>
        <v>0</v>
      </c>
      <c r="AW36" s="16">
        <f>+'Dia31'!V1</f>
        <v>0</v>
      </c>
      <c r="AX36" s="37">
        <f>COUNTA('Dia31'!$C$6:$J$35,'Dia31'!$C$40:$F$46,'Dia31'!$I$40:$I$43,'Dia31'!$W$40:$W$43,'Dia31'!$AC$42:$AC$44)</f>
        <v>0</v>
      </c>
    </row>
    <row r="37" spans="1:50" s="12" customFormat="1" ht="15" customHeight="1" thickBot="1" x14ac:dyDescent="0.3">
      <c r="A37" s="12" t="str">
        <f>A1</f>
        <v>Gener</v>
      </c>
      <c r="B37" s="39">
        <f t="shared" ref="B37:AL37" si="6">SUM(B6:B36)</f>
        <v>0</v>
      </c>
      <c r="C37" s="39">
        <f t="shared" si="6"/>
        <v>0</v>
      </c>
      <c r="D37" s="39">
        <f t="shared" si="6"/>
        <v>0</v>
      </c>
      <c r="E37" s="39">
        <f t="shared" si="6"/>
        <v>0</v>
      </c>
      <c r="F37" s="39">
        <f t="shared" si="6"/>
        <v>0</v>
      </c>
      <c r="G37" s="39">
        <f t="shared" si="6"/>
        <v>0</v>
      </c>
      <c r="H37" s="39">
        <f t="shared" si="6"/>
        <v>0</v>
      </c>
      <c r="I37" s="39">
        <f t="shared" si="6"/>
        <v>0</v>
      </c>
      <c r="J37" s="39">
        <f t="shared" si="6"/>
        <v>0</v>
      </c>
      <c r="K37" s="39">
        <f t="shared" si="6"/>
        <v>0</v>
      </c>
      <c r="L37" s="39">
        <f t="shared" si="6"/>
        <v>0</v>
      </c>
      <c r="M37" s="39">
        <f t="shared" si="6"/>
        <v>0</v>
      </c>
      <c r="N37" s="39">
        <f t="shared" si="6"/>
        <v>0</v>
      </c>
      <c r="O37" s="41">
        <f t="shared" si="6"/>
        <v>0</v>
      </c>
      <c r="P37" s="40">
        <f t="shared" si="6"/>
        <v>0</v>
      </c>
      <c r="Q37" s="41">
        <f>SUM(Q6:Q36)</f>
        <v>0</v>
      </c>
      <c r="R37" s="41">
        <f>SUM(R6:R36)</f>
        <v>0</v>
      </c>
      <c r="S37" s="39">
        <f t="shared" si="6"/>
        <v>0</v>
      </c>
      <c r="T37" s="39">
        <f t="shared" si="6"/>
        <v>0</v>
      </c>
      <c r="U37" s="39">
        <f t="shared" si="6"/>
        <v>0</v>
      </c>
      <c r="V37" s="39">
        <f t="shared" si="6"/>
        <v>0</v>
      </c>
      <c r="W37" s="39">
        <f t="shared" si="6"/>
        <v>0</v>
      </c>
      <c r="X37" s="39">
        <f t="shared" si="6"/>
        <v>0</v>
      </c>
      <c r="Y37" s="39">
        <f t="shared" si="6"/>
        <v>0</v>
      </c>
      <c r="Z37" s="39">
        <f t="shared" si="6"/>
        <v>0</v>
      </c>
      <c r="AA37" s="39">
        <f t="shared" si="6"/>
        <v>0</v>
      </c>
      <c r="AB37" s="39">
        <f t="shared" si="6"/>
        <v>0</v>
      </c>
      <c r="AC37" s="39">
        <f t="shared" si="6"/>
        <v>0</v>
      </c>
      <c r="AD37" s="39">
        <f t="shared" si="6"/>
        <v>0</v>
      </c>
      <c r="AE37" s="39">
        <f t="shared" si="6"/>
        <v>0</v>
      </c>
      <c r="AF37" s="39">
        <f t="shared" si="6"/>
        <v>0</v>
      </c>
      <c r="AG37" s="39">
        <f t="shared" si="6"/>
        <v>0</v>
      </c>
      <c r="AH37" s="39">
        <f t="shared" si="6"/>
        <v>0</v>
      </c>
      <c r="AI37" s="39">
        <f t="shared" si="6"/>
        <v>1</v>
      </c>
      <c r="AJ37" s="39">
        <f t="shared" si="6"/>
        <v>0</v>
      </c>
      <c r="AK37" s="40">
        <f t="shared" si="6"/>
        <v>1</v>
      </c>
      <c r="AL37" s="39">
        <f t="shared" si="6"/>
        <v>0</v>
      </c>
      <c r="AM37" s="39">
        <f t="shared" ref="AM37:AV37" si="7">SUM(AM6:AM36)</f>
        <v>0</v>
      </c>
      <c r="AN37" s="39">
        <f t="shared" si="7"/>
        <v>0</v>
      </c>
      <c r="AO37" s="39">
        <f t="shared" si="7"/>
        <v>0</v>
      </c>
      <c r="AP37" s="39">
        <f t="shared" si="7"/>
        <v>0</v>
      </c>
      <c r="AQ37" s="39">
        <f t="shared" si="7"/>
        <v>0</v>
      </c>
      <c r="AR37" s="39">
        <f t="shared" si="7"/>
        <v>0</v>
      </c>
      <c r="AS37" s="39">
        <f t="shared" si="7"/>
        <v>0</v>
      </c>
      <c r="AT37" s="39">
        <f t="shared" si="7"/>
        <v>0</v>
      </c>
      <c r="AU37" s="41">
        <f t="shared" si="7"/>
        <v>0</v>
      </c>
      <c r="AV37" s="42">
        <f t="shared" si="7"/>
        <v>0</v>
      </c>
      <c r="AW37" s="40">
        <f t="shared" ref="AW37" si="8">SUM(AW6:AW36)</f>
        <v>0</v>
      </c>
    </row>
  </sheetData>
  <sheetProtection algorithmName="SHA-512" hashValue="eG+SNXXg9GextEn40hf4jCj87nyzMKjTxHfwMwdugmOaqvdnvdlpsBxWNL9+/MrXojpN5Vd+0+QnZF+M3hLxMA==" saltValue="Yvs1PLzL4rvdw6MK39RxpQ==" spinCount="100000" sheet="1" objects="1" scenarios="1"/>
  <mergeCells count="40">
    <mergeCell ref="C1:R1"/>
    <mergeCell ref="C2:E3"/>
    <mergeCell ref="F2:F5"/>
    <mergeCell ref="G2:N2"/>
    <mergeCell ref="O2:O5"/>
    <mergeCell ref="P2:P5"/>
    <mergeCell ref="K4:L4"/>
    <mergeCell ref="M4:N4"/>
    <mergeCell ref="G3:J3"/>
    <mergeCell ref="K3:N3"/>
    <mergeCell ref="G4:H4"/>
    <mergeCell ref="I4:J4"/>
    <mergeCell ref="AL2:AQ3"/>
    <mergeCell ref="AB4:AC4"/>
    <mergeCell ref="AD4:AE4"/>
    <mergeCell ref="AF4:AG4"/>
    <mergeCell ref="AH4:AI4"/>
    <mergeCell ref="AQ4:AQ5"/>
    <mergeCell ref="AK4:AK5"/>
    <mergeCell ref="AL4:AM4"/>
    <mergeCell ref="AN4:AO4"/>
    <mergeCell ref="AP4:AP5"/>
    <mergeCell ref="S2:S5"/>
    <mergeCell ref="T2:T5"/>
    <mergeCell ref="U2:U5"/>
    <mergeCell ref="AB2:AK3"/>
    <mergeCell ref="AJ4:AJ5"/>
    <mergeCell ref="V2:AA3"/>
    <mergeCell ref="A4:A5"/>
    <mergeCell ref="B4:B5"/>
    <mergeCell ref="C4:C5"/>
    <mergeCell ref="D4:D5"/>
    <mergeCell ref="E4:E5"/>
    <mergeCell ref="AR2:AV3"/>
    <mergeCell ref="AW2:AW5"/>
    <mergeCell ref="AR4:AR5"/>
    <mergeCell ref="AS4:AS5"/>
    <mergeCell ref="AT4:AT5"/>
    <mergeCell ref="AU4:AU5"/>
    <mergeCell ref="AV4:AV5"/>
  </mergeCells>
  <pageMargins left="0.7" right="0.7" top="0.75" bottom="0.75" header="0.3" footer="0.3"/>
  <pageSetup paperSize="9" scale="84" fitToWidth="0" orientation="landscape"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80F4E-C62B-4F81-B72E-BFD2EC54ED31}">
  <sheetPr codeName="Hoja38"/>
  <dimension ref="A1:AX11"/>
  <sheetViews>
    <sheetView zoomScale="80" zoomScaleNormal="80" workbookViewId="0">
      <selection activeCell="N29" sqref="N29"/>
    </sheetView>
  </sheetViews>
  <sheetFormatPr baseColWidth="10" defaultRowHeight="15" x14ac:dyDescent="0.25"/>
  <cols>
    <col min="1" max="16384" width="11.42578125" style="1"/>
  </cols>
  <sheetData>
    <row r="1" spans="1:50" s="423" customFormat="1" ht="15" customHeight="1" thickBot="1" x14ac:dyDescent="0.3">
      <c r="A1" s="238" t="str">
        <f>MensualSumatori!A1</f>
        <v>Gener</v>
      </c>
      <c r="B1" s="421"/>
      <c r="C1" s="872" t="s">
        <v>33</v>
      </c>
      <c r="D1" s="873"/>
      <c r="E1" s="873"/>
      <c r="F1" s="873"/>
      <c r="G1" s="873"/>
      <c r="H1" s="873"/>
      <c r="I1" s="873"/>
      <c r="J1" s="873"/>
      <c r="K1" s="873"/>
      <c r="L1" s="873"/>
      <c r="M1" s="873"/>
      <c r="N1" s="873"/>
      <c r="O1" s="873"/>
      <c r="P1" s="873"/>
      <c r="Q1" s="874"/>
      <c r="R1" s="875"/>
      <c r="S1" s="422"/>
      <c r="T1" s="422"/>
      <c r="U1" s="422"/>
      <c r="V1" s="421"/>
      <c r="W1" s="421"/>
      <c r="X1" s="421"/>
      <c r="Y1" s="421"/>
      <c r="Z1" s="421"/>
      <c r="AA1" s="421"/>
      <c r="AJ1" s="421"/>
      <c r="AK1" s="421"/>
      <c r="AP1" s="421"/>
      <c r="AQ1" s="421"/>
      <c r="AV1" s="421"/>
    </row>
    <row r="2" spans="1:50" s="423" customFormat="1" ht="15" customHeight="1" thickBot="1" x14ac:dyDescent="0.3">
      <c r="A2" s="421"/>
      <c r="B2" s="421"/>
      <c r="C2" s="876" t="s">
        <v>1</v>
      </c>
      <c r="D2" s="877"/>
      <c r="E2" s="877"/>
      <c r="F2" s="880" t="s">
        <v>2</v>
      </c>
      <c r="G2" s="883" t="s">
        <v>24</v>
      </c>
      <c r="H2" s="884"/>
      <c r="I2" s="884"/>
      <c r="J2" s="884"/>
      <c r="K2" s="884"/>
      <c r="L2" s="884"/>
      <c r="M2" s="884"/>
      <c r="N2" s="885"/>
      <c r="O2" s="886" t="s">
        <v>34</v>
      </c>
      <c r="P2" s="886" t="s">
        <v>40</v>
      </c>
      <c r="Q2" s="424"/>
      <c r="R2" s="424"/>
      <c r="S2" s="863" t="s">
        <v>41</v>
      </c>
      <c r="T2" s="866" t="s">
        <v>35</v>
      </c>
      <c r="U2" s="869" t="s">
        <v>39</v>
      </c>
      <c r="V2" s="826" t="s">
        <v>0</v>
      </c>
      <c r="W2" s="827"/>
      <c r="X2" s="827"/>
      <c r="Y2" s="827"/>
      <c r="Z2" s="827"/>
      <c r="AA2" s="828"/>
      <c r="AB2" s="832" t="s">
        <v>29</v>
      </c>
      <c r="AC2" s="833"/>
      <c r="AD2" s="833"/>
      <c r="AE2" s="833"/>
      <c r="AF2" s="833"/>
      <c r="AG2" s="833"/>
      <c r="AH2" s="833"/>
      <c r="AI2" s="833"/>
      <c r="AJ2" s="833"/>
      <c r="AK2" s="834"/>
      <c r="AL2" s="838" t="s">
        <v>31</v>
      </c>
      <c r="AM2" s="839"/>
      <c r="AN2" s="839"/>
      <c r="AO2" s="839"/>
      <c r="AP2" s="839"/>
      <c r="AQ2" s="840"/>
      <c r="AR2" s="844" t="s">
        <v>30</v>
      </c>
      <c r="AS2" s="845"/>
      <c r="AT2" s="845"/>
      <c r="AU2" s="845"/>
      <c r="AV2" s="846"/>
      <c r="AW2" s="804" t="s">
        <v>190</v>
      </c>
      <c r="AX2" s="807" t="s">
        <v>136</v>
      </c>
    </row>
    <row r="3" spans="1:50" s="423" customFormat="1" ht="15" customHeight="1" thickBot="1" x14ac:dyDescent="0.3">
      <c r="A3" s="421"/>
      <c r="B3" s="421"/>
      <c r="C3" s="878"/>
      <c r="D3" s="879"/>
      <c r="E3" s="879"/>
      <c r="F3" s="881"/>
      <c r="G3" s="893" t="s">
        <v>25</v>
      </c>
      <c r="H3" s="894"/>
      <c r="I3" s="894"/>
      <c r="J3" s="895"/>
      <c r="K3" s="893" t="s">
        <v>5</v>
      </c>
      <c r="L3" s="894"/>
      <c r="M3" s="894"/>
      <c r="N3" s="895"/>
      <c r="O3" s="887"/>
      <c r="P3" s="887"/>
      <c r="Q3" s="425"/>
      <c r="R3" s="425"/>
      <c r="S3" s="864"/>
      <c r="T3" s="867"/>
      <c r="U3" s="870"/>
      <c r="V3" s="829"/>
      <c r="W3" s="830"/>
      <c r="X3" s="830"/>
      <c r="Y3" s="830"/>
      <c r="Z3" s="830"/>
      <c r="AA3" s="831"/>
      <c r="AB3" s="835"/>
      <c r="AC3" s="836"/>
      <c r="AD3" s="836"/>
      <c r="AE3" s="836"/>
      <c r="AF3" s="836"/>
      <c r="AG3" s="836"/>
      <c r="AH3" s="836"/>
      <c r="AI3" s="836"/>
      <c r="AJ3" s="836"/>
      <c r="AK3" s="837"/>
      <c r="AL3" s="841"/>
      <c r="AM3" s="842"/>
      <c r="AN3" s="842"/>
      <c r="AO3" s="842"/>
      <c r="AP3" s="842"/>
      <c r="AQ3" s="843"/>
      <c r="AR3" s="847"/>
      <c r="AS3" s="848"/>
      <c r="AT3" s="848"/>
      <c r="AU3" s="848"/>
      <c r="AV3" s="849"/>
      <c r="AW3" s="805"/>
      <c r="AX3" s="808"/>
    </row>
    <row r="4" spans="1:50" s="423" customFormat="1" ht="28.5" customHeight="1" thickBot="1" x14ac:dyDescent="0.25">
      <c r="A4" s="853"/>
      <c r="B4" s="855" t="s">
        <v>178</v>
      </c>
      <c r="C4" s="857" t="s">
        <v>3</v>
      </c>
      <c r="D4" s="859" t="s">
        <v>4</v>
      </c>
      <c r="E4" s="861" t="s">
        <v>5</v>
      </c>
      <c r="F4" s="881"/>
      <c r="G4" s="889" t="s">
        <v>21</v>
      </c>
      <c r="H4" s="890"/>
      <c r="I4" s="889" t="s">
        <v>26</v>
      </c>
      <c r="J4" s="890"/>
      <c r="K4" s="891" t="s">
        <v>21</v>
      </c>
      <c r="L4" s="892"/>
      <c r="M4" s="891" t="s">
        <v>26</v>
      </c>
      <c r="N4" s="892"/>
      <c r="O4" s="887"/>
      <c r="P4" s="887"/>
      <c r="Q4" s="425" t="s">
        <v>171</v>
      </c>
      <c r="R4" s="425" t="s">
        <v>172</v>
      </c>
      <c r="S4" s="864"/>
      <c r="T4" s="867"/>
      <c r="U4" s="870"/>
      <c r="V4" s="426" t="s">
        <v>186</v>
      </c>
      <c r="W4" s="426" t="s">
        <v>187</v>
      </c>
      <c r="X4" s="427" t="s">
        <v>22</v>
      </c>
      <c r="Y4" s="428" t="s">
        <v>23</v>
      </c>
      <c r="Z4" s="427" t="s">
        <v>188</v>
      </c>
      <c r="AA4" s="428" t="s">
        <v>189</v>
      </c>
      <c r="AB4" s="810" t="s">
        <v>6</v>
      </c>
      <c r="AC4" s="811"/>
      <c r="AD4" s="812" t="s">
        <v>7</v>
      </c>
      <c r="AE4" s="811"/>
      <c r="AF4" s="812" t="s">
        <v>8</v>
      </c>
      <c r="AG4" s="811"/>
      <c r="AH4" s="812" t="s">
        <v>9</v>
      </c>
      <c r="AI4" s="813"/>
      <c r="AJ4" s="814" t="s">
        <v>36</v>
      </c>
      <c r="AK4" s="816" t="s">
        <v>37</v>
      </c>
      <c r="AL4" s="818" t="s">
        <v>11</v>
      </c>
      <c r="AM4" s="819"/>
      <c r="AN4" s="818" t="s">
        <v>10</v>
      </c>
      <c r="AO4" s="819"/>
      <c r="AP4" s="820" t="s">
        <v>36</v>
      </c>
      <c r="AQ4" s="822" t="s">
        <v>37</v>
      </c>
      <c r="AR4" s="824" t="s">
        <v>42</v>
      </c>
      <c r="AS4" s="824" t="s">
        <v>12</v>
      </c>
      <c r="AT4" s="824" t="s">
        <v>13</v>
      </c>
      <c r="AU4" s="850" t="s">
        <v>14</v>
      </c>
      <c r="AV4" s="824" t="s">
        <v>36</v>
      </c>
      <c r="AW4" s="805"/>
      <c r="AX4" s="808"/>
    </row>
    <row r="5" spans="1:50" s="423" customFormat="1" ht="46.5" customHeight="1" thickBot="1" x14ac:dyDescent="0.3">
      <c r="A5" s="854"/>
      <c r="B5" s="856"/>
      <c r="C5" s="858"/>
      <c r="D5" s="860"/>
      <c r="E5" s="862"/>
      <c r="F5" s="882"/>
      <c r="G5" s="429" t="s">
        <v>27</v>
      </c>
      <c r="H5" s="430" t="s">
        <v>28</v>
      </c>
      <c r="I5" s="429" t="s">
        <v>27</v>
      </c>
      <c r="J5" s="430" t="s">
        <v>28</v>
      </c>
      <c r="K5" s="429" t="s">
        <v>27</v>
      </c>
      <c r="L5" s="430" t="s">
        <v>28</v>
      </c>
      <c r="M5" s="429" t="s">
        <v>27</v>
      </c>
      <c r="N5" s="430" t="s">
        <v>28</v>
      </c>
      <c r="O5" s="888"/>
      <c r="P5" s="888"/>
      <c r="Q5" s="431"/>
      <c r="R5" s="431"/>
      <c r="S5" s="865"/>
      <c r="T5" s="868"/>
      <c r="U5" s="871"/>
      <c r="V5" s="432" t="s">
        <v>15</v>
      </c>
      <c r="W5" s="433" t="s">
        <v>15</v>
      </c>
      <c r="X5" s="434" t="s">
        <v>15</v>
      </c>
      <c r="Y5" s="434" t="s">
        <v>15</v>
      </c>
      <c r="Z5" s="434" t="s">
        <v>15</v>
      </c>
      <c r="AA5" s="434" t="s">
        <v>15</v>
      </c>
      <c r="AB5" s="435" t="s">
        <v>15</v>
      </c>
      <c r="AC5" s="436" t="s">
        <v>18</v>
      </c>
      <c r="AD5" s="435" t="s">
        <v>15</v>
      </c>
      <c r="AE5" s="436" t="s">
        <v>18</v>
      </c>
      <c r="AF5" s="435" t="s">
        <v>15</v>
      </c>
      <c r="AG5" s="436" t="s">
        <v>18</v>
      </c>
      <c r="AH5" s="435" t="s">
        <v>15</v>
      </c>
      <c r="AI5" s="437" t="s">
        <v>18</v>
      </c>
      <c r="AJ5" s="815"/>
      <c r="AK5" s="817"/>
      <c r="AL5" s="438" t="s">
        <v>15</v>
      </c>
      <c r="AM5" s="439" t="s">
        <v>18</v>
      </c>
      <c r="AN5" s="438" t="s">
        <v>15</v>
      </c>
      <c r="AO5" s="439" t="s">
        <v>18</v>
      </c>
      <c r="AP5" s="821"/>
      <c r="AQ5" s="823"/>
      <c r="AR5" s="825"/>
      <c r="AS5" s="825"/>
      <c r="AT5" s="825"/>
      <c r="AU5" s="851"/>
      <c r="AV5" s="852"/>
      <c r="AW5" s="806"/>
      <c r="AX5" s="809"/>
    </row>
    <row r="6" spans="1:50" s="442" customFormat="1" x14ac:dyDescent="0.25">
      <c r="A6" s="440" t="str">
        <f>MensualSumatori!A37</f>
        <v>Gener</v>
      </c>
      <c r="B6" s="441">
        <f>MensualSumatori!B37</f>
        <v>0</v>
      </c>
      <c r="C6" s="441">
        <f>MensualSumatori!C37</f>
        <v>0</v>
      </c>
      <c r="D6" s="441">
        <f>MensualSumatori!D37</f>
        <v>0</v>
      </c>
      <c r="E6" s="441">
        <f>MensualSumatori!E37</f>
        <v>0</v>
      </c>
      <c r="F6" s="441">
        <f>MensualSumatori!F37</f>
        <v>0</v>
      </c>
      <c r="G6" s="441">
        <f>MensualSumatori!G37</f>
        <v>0</v>
      </c>
      <c r="H6" s="441">
        <f>MensualSumatori!H37</f>
        <v>0</v>
      </c>
      <c r="I6" s="441">
        <f>MensualSumatori!I37</f>
        <v>0</v>
      </c>
      <c r="J6" s="441">
        <f>MensualSumatori!J37</f>
        <v>0</v>
      </c>
      <c r="K6" s="441">
        <f>MensualSumatori!K37</f>
        <v>0</v>
      </c>
      <c r="L6" s="441">
        <f>MensualSumatori!L37</f>
        <v>0</v>
      </c>
      <c r="M6" s="441">
        <f>MensualSumatori!M37</f>
        <v>0</v>
      </c>
      <c r="N6" s="441">
        <f>MensualSumatori!N37</f>
        <v>0</v>
      </c>
      <c r="O6" s="441">
        <f>MensualSumatori!O37</f>
        <v>0</v>
      </c>
      <c r="P6" s="441">
        <f>MensualSumatori!P37</f>
        <v>0</v>
      </c>
      <c r="Q6" s="441">
        <f>MensualSumatori!Q37</f>
        <v>0</v>
      </c>
      <c r="R6" s="441">
        <f>MensualSumatori!R37</f>
        <v>0</v>
      </c>
      <c r="S6" s="441">
        <f>MensualSumatori!S37</f>
        <v>0</v>
      </c>
      <c r="T6" s="441">
        <f>MensualSumatori!T37</f>
        <v>0</v>
      </c>
      <c r="U6" s="441">
        <f>MensualSumatori!U37</f>
        <v>0</v>
      </c>
      <c r="V6" s="441">
        <f>MensualSumatori!V37</f>
        <v>0</v>
      </c>
      <c r="W6" s="441">
        <f>MensualSumatori!W37</f>
        <v>0</v>
      </c>
      <c r="X6" s="441">
        <f>MensualSumatori!X37</f>
        <v>0</v>
      </c>
      <c r="Y6" s="441">
        <f>MensualSumatori!Y37</f>
        <v>0</v>
      </c>
      <c r="Z6" s="441">
        <f>MensualSumatori!Z37</f>
        <v>0</v>
      </c>
      <c r="AA6" s="441">
        <f>MensualSumatori!AA37</f>
        <v>0</v>
      </c>
      <c r="AB6" s="441">
        <f>MensualSumatori!AB37</f>
        <v>0</v>
      </c>
      <c r="AC6" s="441">
        <f>MensualSumatori!AC37</f>
        <v>0</v>
      </c>
      <c r="AD6" s="441">
        <f>MensualSumatori!AD37</f>
        <v>0</v>
      </c>
      <c r="AE6" s="441">
        <f>MensualSumatori!AE37</f>
        <v>0</v>
      </c>
      <c r="AF6" s="441">
        <f>MensualSumatori!AF37</f>
        <v>0</v>
      </c>
      <c r="AG6" s="441">
        <f>MensualSumatori!AG37</f>
        <v>0</v>
      </c>
      <c r="AH6" s="441">
        <f>MensualSumatori!AH37</f>
        <v>0</v>
      </c>
      <c r="AI6" s="441">
        <f>MensualSumatori!AI37</f>
        <v>1</v>
      </c>
      <c r="AJ6" s="441">
        <f>MensualSumatori!AJ37</f>
        <v>0</v>
      </c>
      <c r="AK6" s="441">
        <f>MensualSumatori!AK37</f>
        <v>1</v>
      </c>
      <c r="AL6" s="441">
        <f>MensualSumatori!AL37</f>
        <v>0</v>
      </c>
      <c r="AM6" s="441">
        <f>MensualSumatori!AM37</f>
        <v>0</v>
      </c>
      <c r="AN6" s="441">
        <f>MensualSumatori!AN37</f>
        <v>0</v>
      </c>
      <c r="AO6" s="441">
        <f>MensualSumatori!AO37</f>
        <v>0</v>
      </c>
      <c r="AP6" s="441">
        <f>MensualSumatori!AP37</f>
        <v>0</v>
      </c>
      <c r="AQ6" s="441">
        <f>MensualSumatori!AQ37</f>
        <v>0</v>
      </c>
      <c r="AR6" s="441">
        <f>MensualSumatori!AR37</f>
        <v>0</v>
      </c>
      <c r="AS6" s="441">
        <f>MensualSumatori!AS37</f>
        <v>0</v>
      </c>
      <c r="AT6" s="441">
        <f>MensualSumatori!AT37</f>
        <v>0</v>
      </c>
      <c r="AU6" s="441">
        <f>MensualSumatori!AU37</f>
        <v>0</v>
      </c>
      <c r="AV6" s="441">
        <f>MensualSumatori!AV37</f>
        <v>0</v>
      </c>
      <c r="AW6" s="441">
        <f>MensualSumatori!AW37</f>
        <v>0</v>
      </c>
      <c r="AX6" s="441">
        <f>Procedències!H2</f>
        <v>0</v>
      </c>
    </row>
    <row r="7" spans="1:50" s="197" customFormat="1" x14ac:dyDescent="0.25"/>
    <row r="8" spans="1:50" s="197" customFormat="1" x14ac:dyDescent="0.25"/>
    <row r="9" spans="1:50" ht="19.5" x14ac:dyDescent="0.3">
      <c r="A9" s="239" t="s">
        <v>181</v>
      </c>
    </row>
    <row r="10" spans="1:50" ht="19.5" x14ac:dyDescent="0.3">
      <c r="A10" s="244" t="s">
        <v>177</v>
      </c>
    </row>
    <row r="11" spans="1:50" ht="21" x14ac:dyDescent="0.35">
      <c r="A11" s="245" t="s">
        <v>180</v>
      </c>
    </row>
  </sheetData>
  <mergeCells count="41">
    <mergeCell ref="S2:S5"/>
    <mergeCell ref="T2:T5"/>
    <mergeCell ref="U2:U5"/>
    <mergeCell ref="C1:R1"/>
    <mergeCell ref="C2:E3"/>
    <mergeCell ref="F2:F5"/>
    <mergeCell ref="G2:N2"/>
    <mergeCell ref="O2:O5"/>
    <mergeCell ref="P2:P5"/>
    <mergeCell ref="I4:J4"/>
    <mergeCell ref="K4:L4"/>
    <mergeCell ref="M4:N4"/>
    <mergeCell ref="G3:J3"/>
    <mergeCell ref="K3:N3"/>
    <mergeCell ref="G4:H4"/>
    <mergeCell ref="A4:A5"/>
    <mergeCell ref="B4:B5"/>
    <mergeCell ref="C4:C5"/>
    <mergeCell ref="D4:D5"/>
    <mergeCell ref="E4:E5"/>
    <mergeCell ref="V2:AA3"/>
    <mergeCell ref="AB2:AK3"/>
    <mergeCell ref="AL2:AQ3"/>
    <mergeCell ref="AR2:AV3"/>
    <mergeCell ref="AT4:AT5"/>
    <mergeCell ref="AU4:AU5"/>
    <mergeCell ref="AV4:AV5"/>
    <mergeCell ref="AW2:AW5"/>
    <mergeCell ref="AX2:AX5"/>
    <mergeCell ref="AB4:AC4"/>
    <mergeCell ref="AD4:AE4"/>
    <mergeCell ref="AF4:AG4"/>
    <mergeCell ref="AH4:AI4"/>
    <mergeCell ref="AJ4:AJ5"/>
    <mergeCell ref="AK4:AK5"/>
    <mergeCell ref="AL4:AM4"/>
    <mergeCell ref="AN4:AO4"/>
    <mergeCell ref="AP4:AP5"/>
    <mergeCell ref="AQ4:AQ5"/>
    <mergeCell ref="AR4:AR5"/>
    <mergeCell ref="AS4:AS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pageSetUpPr fitToPage="1"/>
  </sheetPr>
  <dimension ref="B1:AJ61"/>
  <sheetViews>
    <sheetView zoomScale="80" zoomScaleNormal="80" zoomScalePageLayoutView="85" workbookViewId="0">
      <selection activeCell="C6" sqref="C6"/>
    </sheetView>
  </sheetViews>
  <sheetFormatPr baseColWidth="10" defaultColWidth="7.5703125" defaultRowHeight="15" x14ac:dyDescent="0.25"/>
  <cols>
    <col min="1" max="1" width="1.7109375" style="1" customWidth="1"/>
    <col min="2" max="2" width="7.5703125" style="11"/>
    <col min="3" max="10" width="7.5703125" style="1"/>
    <col min="11" max="11" width="6.7109375" style="1" customWidth="1"/>
    <col min="12" max="12" width="6.140625" style="1" customWidth="1"/>
    <col min="13" max="22" width="7.5703125" style="1"/>
    <col min="23" max="23" width="9.5703125" style="1" customWidth="1"/>
    <col min="24" max="24" width="10.28515625" style="1" customWidth="1"/>
    <col min="25" max="25" width="12" style="1" customWidth="1"/>
    <col min="26" max="28" width="7.5703125" style="1"/>
    <col min="29" max="29" width="9.85546875" style="1" bestFit="1" customWidth="1"/>
    <col min="30" max="34" width="7.5703125" style="1"/>
    <col min="35" max="35" width="20.5703125" style="197" customWidth="1"/>
    <col min="36" max="36" width="22.28515625" style="197" customWidth="1"/>
    <col min="37" max="16384" width="7.5703125" style="1"/>
  </cols>
  <sheetData>
    <row r="1" spans="2:33" ht="26.25" customHeight="1" thickBot="1" x14ac:dyDescent="0.3">
      <c r="B1" s="12" t="str">
        <f>MensualSumatori!A1</f>
        <v>Gener</v>
      </c>
      <c r="C1" s="532" t="s">
        <v>45</v>
      </c>
      <c r="D1" s="533"/>
      <c r="E1" s="533"/>
      <c r="F1" s="533"/>
      <c r="G1" s="533"/>
      <c r="H1" s="533"/>
      <c r="I1" s="533"/>
      <c r="J1" s="533"/>
      <c r="K1" s="533"/>
      <c r="L1" s="534"/>
      <c r="S1" s="505" t="s">
        <v>190</v>
      </c>
      <c r="T1" s="506"/>
      <c r="U1" s="507"/>
      <c r="V1" s="279"/>
    </row>
    <row r="2" spans="2:33" ht="14.25" customHeight="1" x14ac:dyDescent="0.25">
      <c r="B2" s="12">
        <v>4</v>
      </c>
      <c r="C2" s="535" t="s">
        <v>1</v>
      </c>
      <c r="D2" s="536"/>
      <c r="E2" s="536"/>
      <c r="F2" s="592" t="s">
        <v>2</v>
      </c>
      <c r="G2" s="535" t="s">
        <v>24</v>
      </c>
      <c r="H2" s="536"/>
      <c r="I2" s="536"/>
      <c r="J2" s="537"/>
      <c r="K2" s="541" t="s">
        <v>169</v>
      </c>
      <c r="L2" s="541" t="s">
        <v>170</v>
      </c>
      <c r="M2" s="508" t="s">
        <v>0</v>
      </c>
      <c r="N2" s="509"/>
      <c r="O2" s="509"/>
      <c r="P2" s="509"/>
      <c r="Q2" s="509"/>
      <c r="R2" s="510"/>
      <c r="S2" s="514" t="s">
        <v>29</v>
      </c>
      <c r="T2" s="515"/>
      <c r="U2" s="515"/>
      <c r="V2" s="516"/>
      <c r="W2" s="274"/>
      <c r="X2" s="274"/>
    </row>
    <row r="3" spans="2:33" ht="14.25" customHeight="1" thickBot="1" x14ac:dyDescent="0.3">
      <c r="C3" s="538"/>
      <c r="D3" s="539"/>
      <c r="E3" s="539"/>
      <c r="F3" s="593"/>
      <c r="G3" s="538"/>
      <c r="H3" s="539"/>
      <c r="I3" s="539"/>
      <c r="J3" s="540"/>
      <c r="K3" s="542"/>
      <c r="L3" s="542"/>
      <c r="M3" s="511"/>
      <c r="N3" s="512"/>
      <c r="O3" s="512"/>
      <c r="P3" s="512"/>
      <c r="Q3" s="512"/>
      <c r="R3" s="513"/>
      <c r="S3" s="517"/>
      <c r="T3" s="518"/>
      <c r="U3" s="518"/>
      <c r="V3" s="519"/>
      <c r="W3" s="274"/>
      <c r="X3" s="274"/>
    </row>
    <row r="4" spans="2:33" ht="30.75" customHeight="1" thickBot="1" x14ac:dyDescent="0.3">
      <c r="B4" s="586" t="s">
        <v>17</v>
      </c>
      <c r="C4" s="588" t="s">
        <v>3</v>
      </c>
      <c r="D4" s="588" t="s">
        <v>4</v>
      </c>
      <c r="E4" s="590" t="s">
        <v>5</v>
      </c>
      <c r="F4" s="593"/>
      <c r="G4" s="544" t="s">
        <v>25</v>
      </c>
      <c r="H4" s="545"/>
      <c r="I4" s="544" t="s">
        <v>5</v>
      </c>
      <c r="J4" s="545"/>
      <c r="K4" s="542"/>
      <c r="L4" s="542"/>
      <c r="M4" s="44" t="s">
        <v>186</v>
      </c>
      <c r="N4" s="44" t="s">
        <v>187</v>
      </c>
      <c r="O4" s="45" t="s">
        <v>22</v>
      </c>
      <c r="P4" s="46" t="s">
        <v>23</v>
      </c>
      <c r="Q4" s="45" t="s">
        <v>188</v>
      </c>
      <c r="R4" s="46" t="s">
        <v>189</v>
      </c>
      <c r="S4" s="524" t="s">
        <v>6</v>
      </c>
      <c r="T4" s="520" t="s">
        <v>7</v>
      </c>
      <c r="U4" s="520" t="s">
        <v>8</v>
      </c>
      <c r="V4" s="522" t="s">
        <v>9</v>
      </c>
      <c r="W4" s="274"/>
      <c r="X4" s="274"/>
    </row>
    <row r="5" spans="2:33" ht="36.75" customHeight="1" thickBot="1" x14ac:dyDescent="0.3">
      <c r="B5" s="587"/>
      <c r="C5" s="589"/>
      <c r="D5" s="589"/>
      <c r="E5" s="591"/>
      <c r="F5" s="594"/>
      <c r="G5" s="265" t="s">
        <v>21</v>
      </c>
      <c r="H5" s="272" t="s">
        <v>26</v>
      </c>
      <c r="I5" s="266" t="s">
        <v>21</v>
      </c>
      <c r="J5" s="271" t="s">
        <v>26</v>
      </c>
      <c r="K5" s="543"/>
      <c r="L5" s="543"/>
      <c r="M5" s="20" t="s">
        <v>15</v>
      </c>
      <c r="N5" s="164" t="s">
        <v>15</v>
      </c>
      <c r="O5" s="21" t="s">
        <v>15</v>
      </c>
      <c r="P5" s="21" t="s">
        <v>15</v>
      </c>
      <c r="Q5" s="21" t="s">
        <v>15</v>
      </c>
      <c r="R5" s="21" t="s">
        <v>15</v>
      </c>
      <c r="S5" s="525"/>
      <c r="T5" s="521"/>
      <c r="U5" s="521"/>
      <c r="V5" s="523"/>
      <c r="W5" s="278" t="s">
        <v>225</v>
      </c>
      <c r="X5" s="462" t="s">
        <v>222</v>
      </c>
      <c r="Y5" s="463" t="s">
        <v>250</v>
      </c>
      <c r="Z5" s="515" t="s">
        <v>44</v>
      </c>
      <c r="AA5" s="515"/>
      <c r="AB5" s="516"/>
      <c r="AD5" s="557" t="s">
        <v>184</v>
      </c>
      <c r="AE5" s="558"/>
      <c r="AF5" s="558"/>
      <c r="AG5" s="559"/>
    </row>
    <row r="6" spans="2:33" ht="14.25" customHeight="1" thickBot="1" x14ac:dyDescent="0.3">
      <c r="B6" s="188">
        <v>1</v>
      </c>
      <c r="C6" s="179"/>
      <c r="D6" s="180"/>
      <c r="E6" s="165"/>
      <c r="F6" s="416"/>
      <c r="G6" s="412"/>
      <c r="H6" s="166"/>
      <c r="I6" s="166"/>
      <c r="J6" s="166"/>
      <c r="K6" s="167"/>
      <c r="L6" s="170"/>
      <c r="M6" s="167"/>
      <c r="N6" s="168"/>
      <c r="O6" s="168"/>
      <c r="P6" s="168"/>
      <c r="Q6" s="168"/>
      <c r="R6" s="170"/>
      <c r="S6" s="181"/>
      <c r="T6" s="168"/>
      <c r="U6" s="169"/>
      <c r="V6" s="169"/>
      <c r="W6" s="446"/>
      <c r="X6" s="448"/>
      <c r="Y6" s="452"/>
      <c r="Z6" s="555"/>
      <c r="AA6" s="555"/>
      <c r="AB6" s="556"/>
      <c r="AD6" s="544" t="s">
        <v>25</v>
      </c>
      <c r="AE6" s="545"/>
      <c r="AF6" s="544" t="s">
        <v>5</v>
      </c>
      <c r="AG6" s="545"/>
    </row>
    <row r="7" spans="2:33" ht="14.25" customHeight="1" x14ac:dyDescent="0.25">
      <c r="B7" s="189">
        <v>2</v>
      </c>
      <c r="C7" s="182"/>
      <c r="D7" s="174"/>
      <c r="E7" s="171"/>
      <c r="F7" s="417"/>
      <c r="G7" s="413"/>
      <c r="H7" s="173"/>
      <c r="I7" s="173"/>
      <c r="J7" s="173"/>
      <c r="K7" s="172"/>
      <c r="L7" s="173"/>
      <c r="M7" s="172"/>
      <c r="N7" s="174"/>
      <c r="O7" s="174"/>
      <c r="P7" s="174"/>
      <c r="Q7" s="174"/>
      <c r="R7" s="173"/>
      <c r="S7" s="182"/>
      <c r="T7" s="174"/>
      <c r="U7" s="171"/>
      <c r="V7" s="171"/>
      <c r="W7" s="417"/>
      <c r="X7" s="449"/>
      <c r="Y7" s="454"/>
      <c r="Z7" s="486" t="s">
        <v>6</v>
      </c>
      <c r="AA7" s="487"/>
      <c r="AB7" s="56"/>
      <c r="AD7" s="493" t="s">
        <v>21</v>
      </c>
      <c r="AE7" s="560" t="s">
        <v>26</v>
      </c>
      <c r="AF7" s="493" t="s">
        <v>21</v>
      </c>
      <c r="AG7" s="560" t="s">
        <v>26</v>
      </c>
    </row>
    <row r="8" spans="2:33" ht="14.25" customHeight="1" thickBot="1" x14ac:dyDescent="0.3">
      <c r="B8" s="190">
        <v>3</v>
      </c>
      <c r="C8" s="183"/>
      <c r="D8" s="178"/>
      <c r="E8" s="175"/>
      <c r="F8" s="418"/>
      <c r="G8" s="414"/>
      <c r="H8" s="177"/>
      <c r="I8" s="177"/>
      <c r="J8" s="177"/>
      <c r="K8" s="176"/>
      <c r="L8" s="177"/>
      <c r="M8" s="176"/>
      <c r="N8" s="178"/>
      <c r="O8" s="178"/>
      <c r="P8" s="178"/>
      <c r="Q8" s="178"/>
      <c r="R8" s="177"/>
      <c r="S8" s="183"/>
      <c r="T8" s="178"/>
      <c r="U8" s="175"/>
      <c r="V8" s="175"/>
      <c r="W8" s="418"/>
      <c r="X8" s="450"/>
      <c r="Y8" s="452"/>
      <c r="Z8" s="562" t="s">
        <v>7</v>
      </c>
      <c r="AA8" s="563"/>
      <c r="AB8" s="56"/>
      <c r="AD8" s="494"/>
      <c r="AE8" s="561"/>
      <c r="AF8" s="494"/>
      <c r="AG8" s="561"/>
    </row>
    <row r="9" spans="2:33" ht="14.25" customHeight="1" thickBot="1" x14ac:dyDescent="0.3">
      <c r="B9" s="189">
        <v>4</v>
      </c>
      <c r="C9" s="182"/>
      <c r="D9" s="174"/>
      <c r="E9" s="171"/>
      <c r="F9" s="417"/>
      <c r="G9" s="413"/>
      <c r="H9" s="173"/>
      <c r="I9" s="173"/>
      <c r="J9" s="173"/>
      <c r="K9" s="172"/>
      <c r="L9" s="173"/>
      <c r="M9" s="172"/>
      <c r="N9" s="174"/>
      <c r="O9" s="174"/>
      <c r="P9" s="174"/>
      <c r="Q9" s="174"/>
      <c r="R9" s="173"/>
      <c r="S9" s="182"/>
      <c r="T9" s="174"/>
      <c r="U9" s="171"/>
      <c r="V9" s="171"/>
      <c r="W9" s="417"/>
      <c r="X9" s="449"/>
      <c r="Y9" s="454"/>
      <c r="Z9" s="486" t="s">
        <v>8</v>
      </c>
      <c r="AA9" s="487"/>
      <c r="AB9" s="56"/>
      <c r="AD9" s="273">
        <f>COUNTIFS(G6:G35,"&gt;4")</f>
        <v>0</v>
      </c>
      <c r="AE9" s="273">
        <f>COUNTIFS(H6:H35,"&gt;4")</f>
        <v>0</v>
      </c>
      <c r="AF9" s="273">
        <f>COUNTIFS(I6:I35,"&gt;4")</f>
        <v>0</v>
      </c>
      <c r="AG9" s="273">
        <f>COUNTIFS(J6:J35,"&gt;4")</f>
        <v>0</v>
      </c>
    </row>
    <row r="10" spans="2:33" ht="14.25" customHeight="1" thickBot="1" x14ac:dyDescent="0.3">
      <c r="B10" s="190">
        <v>5</v>
      </c>
      <c r="C10" s="183"/>
      <c r="D10" s="178"/>
      <c r="E10" s="175"/>
      <c r="F10" s="418"/>
      <c r="G10" s="414"/>
      <c r="H10" s="177"/>
      <c r="I10" s="177"/>
      <c r="J10" s="177"/>
      <c r="K10" s="176"/>
      <c r="L10" s="177"/>
      <c r="M10" s="176"/>
      <c r="N10" s="178"/>
      <c r="O10" s="178"/>
      <c r="P10" s="178"/>
      <c r="Q10" s="178"/>
      <c r="R10" s="177"/>
      <c r="S10" s="183"/>
      <c r="T10" s="178"/>
      <c r="U10" s="175"/>
      <c r="V10" s="175"/>
      <c r="W10" s="418"/>
      <c r="X10" s="450"/>
      <c r="Y10" s="452"/>
      <c r="Z10" s="488" t="s">
        <v>9</v>
      </c>
      <c r="AA10" s="489"/>
      <c r="AB10" s="57"/>
      <c r="AD10" s="490" t="s">
        <v>185</v>
      </c>
      <c r="AE10" s="491"/>
      <c r="AF10" s="492"/>
      <c r="AG10" s="273">
        <f>AD9+AE9+AF9+AG9</f>
        <v>0</v>
      </c>
    </row>
    <row r="11" spans="2:33" ht="14.25" customHeight="1" x14ac:dyDescent="0.25">
      <c r="B11" s="189">
        <v>6</v>
      </c>
      <c r="C11" s="182"/>
      <c r="D11" s="174"/>
      <c r="E11" s="171"/>
      <c r="F11" s="417"/>
      <c r="G11" s="413"/>
      <c r="H11" s="173"/>
      <c r="I11" s="173"/>
      <c r="J11" s="173"/>
      <c r="K11" s="172"/>
      <c r="L11" s="173"/>
      <c r="M11" s="172"/>
      <c r="N11" s="174"/>
      <c r="O11" s="174"/>
      <c r="P11" s="174"/>
      <c r="Q11" s="174"/>
      <c r="R11" s="173"/>
      <c r="S11" s="182"/>
      <c r="T11" s="174"/>
      <c r="U11" s="171"/>
      <c r="V11" s="171"/>
      <c r="W11" s="417"/>
      <c r="X11" s="449"/>
      <c r="Y11" s="454"/>
    </row>
    <row r="12" spans="2:33" ht="14.25" customHeight="1" thickBot="1" x14ac:dyDescent="0.3">
      <c r="B12" s="190">
        <v>7</v>
      </c>
      <c r="C12" s="183"/>
      <c r="D12" s="178"/>
      <c r="E12" s="175"/>
      <c r="F12" s="418"/>
      <c r="G12" s="414"/>
      <c r="H12" s="177"/>
      <c r="I12" s="177"/>
      <c r="J12" s="177"/>
      <c r="K12" s="176"/>
      <c r="L12" s="177"/>
      <c r="M12" s="176"/>
      <c r="N12" s="178"/>
      <c r="O12" s="178"/>
      <c r="P12" s="178"/>
      <c r="Q12" s="178"/>
      <c r="R12" s="177"/>
      <c r="S12" s="183"/>
      <c r="T12" s="178"/>
      <c r="U12" s="175"/>
      <c r="V12" s="175"/>
      <c r="W12" s="418"/>
      <c r="X12" s="450"/>
      <c r="Y12" s="452"/>
    </row>
    <row r="13" spans="2:33" ht="14.25" customHeight="1" x14ac:dyDescent="0.25">
      <c r="B13" s="189">
        <v>8</v>
      </c>
      <c r="C13" s="182"/>
      <c r="D13" s="174"/>
      <c r="E13" s="171"/>
      <c r="F13" s="417"/>
      <c r="G13" s="413"/>
      <c r="H13" s="173"/>
      <c r="I13" s="173"/>
      <c r="J13" s="173"/>
      <c r="K13" s="172"/>
      <c r="L13" s="173"/>
      <c r="M13" s="172"/>
      <c r="N13" s="174"/>
      <c r="O13" s="174"/>
      <c r="P13" s="174"/>
      <c r="Q13" s="174"/>
      <c r="R13" s="173"/>
      <c r="S13" s="182"/>
      <c r="T13" s="174"/>
      <c r="U13" s="171"/>
      <c r="V13" s="171"/>
      <c r="W13" s="417"/>
      <c r="X13" s="449"/>
      <c r="Y13" s="454"/>
      <c r="Z13" s="549" t="s">
        <v>128</v>
      </c>
      <c r="AA13" s="550"/>
      <c r="AB13" s="550"/>
      <c r="AC13" s="551"/>
    </row>
    <row r="14" spans="2:33" ht="14.25" customHeight="1" x14ac:dyDescent="0.25">
      <c r="B14" s="190">
        <v>9</v>
      </c>
      <c r="C14" s="183"/>
      <c r="D14" s="178"/>
      <c r="E14" s="175"/>
      <c r="F14" s="418"/>
      <c r="G14" s="414"/>
      <c r="H14" s="177"/>
      <c r="I14" s="177"/>
      <c r="J14" s="177"/>
      <c r="K14" s="176"/>
      <c r="L14" s="177"/>
      <c r="M14" s="176"/>
      <c r="N14" s="178"/>
      <c r="O14" s="178"/>
      <c r="P14" s="178"/>
      <c r="Q14" s="178"/>
      <c r="R14" s="177"/>
      <c r="S14" s="183"/>
      <c r="T14" s="178"/>
      <c r="U14" s="175"/>
      <c r="V14" s="175"/>
      <c r="W14" s="418"/>
      <c r="X14" s="450"/>
      <c r="Y14" s="452"/>
      <c r="Z14" s="552" t="s">
        <v>129</v>
      </c>
      <c r="AA14" s="553"/>
      <c r="AB14" s="553"/>
      <c r="AC14" s="163">
        <f>C36+D36+E36+F36+G36+H36+I36+J36</f>
        <v>0</v>
      </c>
    </row>
    <row r="15" spans="2:33" ht="14.25" customHeight="1" x14ac:dyDescent="0.25">
      <c r="B15" s="189">
        <v>10</v>
      </c>
      <c r="C15" s="182"/>
      <c r="D15" s="174"/>
      <c r="E15" s="171"/>
      <c r="F15" s="417"/>
      <c r="G15" s="413"/>
      <c r="H15" s="173"/>
      <c r="I15" s="173"/>
      <c r="J15" s="173"/>
      <c r="K15" s="172"/>
      <c r="L15" s="173"/>
      <c r="M15" s="172"/>
      <c r="N15" s="174"/>
      <c r="O15" s="174"/>
      <c r="P15" s="174"/>
      <c r="Q15" s="174"/>
      <c r="R15" s="173"/>
      <c r="S15" s="182"/>
      <c r="T15" s="174"/>
      <c r="U15" s="171"/>
      <c r="V15" s="171"/>
      <c r="W15" s="417"/>
      <c r="X15" s="449"/>
      <c r="Y15" s="454"/>
      <c r="Z15" s="552" t="s">
        <v>130</v>
      </c>
      <c r="AA15" s="553"/>
      <c r="AB15" s="553"/>
      <c r="AC15" s="163">
        <f>H38</f>
        <v>0</v>
      </c>
    </row>
    <row r="16" spans="2:33" ht="14.25" customHeight="1" x14ac:dyDescent="0.25">
      <c r="B16" s="190">
        <v>11</v>
      </c>
      <c r="C16" s="183"/>
      <c r="D16" s="178"/>
      <c r="E16" s="175"/>
      <c r="F16" s="418"/>
      <c r="G16" s="414"/>
      <c r="H16" s="177"/>
      <c r="I16" s="177"/>
      <c r="J16" s="177"/>
      <c r="K16" s="176"/>
      <c r="L16" s="177"/>
      <c r="M16" s="176"/>
      <c r="N16" s="178"/>
      <c r="O16" s="178"/>
      <c r="P16" s="178"/>
      <c r="Q16" s="178"/>
      <c r="R16" s="177"/>
      <c r="S16" s="183"/>
      <c r="T16" s="178"/>
      <c r="U16" s="175"/>
      <c r="V16" s="175"/>
      <c r="W16" s="418"/>
      <c r="X16" s="450"/>
      <c r="Y16" s="452"/>
      <c r="Z16" s="552" t="s">
        <v>99</v>
      </c>
      <c r="AA16" s="553"/>
      <c r="AB16" s="553"/>
      <c r="AC16" s="163">
        <f>W44</f>
        <v>0</v>
      </c>
    </row>
    <row r="17" spans="2:29" ht="14.25" customHeight="1" x14ac:dyDescent="0.25">
      <c r="B17" s="189">
        <v>12</v>
      </c>
      <c r="C17" s="182"/>
      <c r="D17" s="174"/>
      <c r="E17" s="171"/>
      <c r="F17" s="417"/>
      <c r="G17" s="413"/>
      <c r="H17" s="173"/>
      <c r="I17" s="173"/>
      <c r="J17" s="173"/>
      <c r="K17" s="172"/>
      <c r="L17" s="173"/>
      <c r="M17" s="172"/>
      <c r="N17" s="174"/>
      <c r="O17" s="174"/>
      <c r="P17" s="174"/>
      <c r="Q17" s="174"/>
      <c r="R17" s="173"/>
      <c r="S17" s="182"/>
      <c r="T17" s="174"/>
      <c r="U17" s="171"/>
      <c r="V17" s="171"/>
      <c r="W17" s="417"/>
      <c r="X17" s="449"/>
      <c r="Y17" s="454"/>
      <c r="Z17" s="554" t="s">
        <v>192</v>
      </c>
      <c r="AA17" s="554"/>
      <c r="AB17" s="552"/>
      <c r="AC17" s="163">
        <f>AC45</f>
        <v>0</v>
      </c>
    </row>
    <row r="18" spans="2:29" ht="14.25" customHeight="1" thickBot="1" x14ac:dyDescent="0.3">
      <c r="B18" s="190">
        <v>13</v>
      </c>
      <c r="C18" s="183"/>
      <c r="D18" s="178"/>
      <c r="E18" s="175"/>
      <c r="F18" s="418"/>
      <c r="G18" s="414"/>
      <c r="H18" s="177"/>
      <c r="I18" s="177"/>
      <c r="J18" s="177"/>
      <c r="K18" s="176"/>
      <c r="L18" s="177"/>
      <c r="M18" s="176"/>
      <c r="N18" s="178"/>
      <c r="O18" s="178"/>
      <c r="P18" s="178"/>
      <c r="Q18" s="178"/>
      <c r="R18" s="177"/>
      <c r="S18" s="183"/>
      <c r="T18" s="178"/>
      <c r="U18" s="175"/>
      <c r="V18" s="175"/>
      <c r="W18" s="418"/>
      <c r="X18" s="450"/>
      <c r="Y18" s="452"/>
      <c r="Z18" s="497" t="s">
        <v>48</v>
      </c>
      <c r="AA18" s="498"/>
      <c r="AB18" s="498"/>
      <c r="AC18" s="162">
        <f>AC14+AC15+AC16+AC17</f>
        <v>0</v>
      </c>
    </row>
    <row r="19" spans="2:29" ht="14.25" customHeight="1" x14ac:dyDescent="0.25">
      <c r="B19" s="189">
        <v>14</v>
      </c>
      <c r="C19" s="182"/>
      <c r="D19" s="174"/>
      <c r="E19" s="171"/>
      <c r="F19" s="417"/>
      <c r="G19" s="413"/>
      <c r="H19" s="173"/>
      <c r="I19" s="173"/>
      <c r="J19" s="173"/>
      <c r="K19" s="172"/>
      <c r="L19" s="173"/>
      <c r="M19" s="172"/>
      <c r="N19" s="174"/>
      <c r="O19" s="174"/>
      <c r="P19" s="174"/>
      <c r="Q19" s="174"/>
      <c r="R19" s="173"/>
      <c r="S19" s="182"/>
      <c r="T19" s="174"/>
      <c r="U19" s="171"/>
      <c r="V19" s="171"/>
      <c r="W19" s="417"/>
      <c r="X19" s="449"/>
      <c r="Y19" s="454"/>
    </row>
    <row r="20" spans="2:29" ht="14.25" customHeight="1" thickBot="1" x14ac:dyDescent="0.3">
      <c r="B20" s="190">
        <v>15</v>
      </c>
      <c r="C20" s="183"/>
      <c r="D20" s="178"/>
      <c r="E20" s="175"/>
      <c r="F20" s="418"/>
      <c r="G20" s="414"/>
      <c r="H20" s="177"/>
      <c r="I20" s="177"/>
      <c r="J20" s="177"/>
      <c r="K20" s="176"/>
      <c r="L20" s="177"/>
      <c r="M20" s="176"/>
      <c r="N20" s="178"/>
      <c r="O20" s="178"/>
      <c r="P20" s="178"/>
      <c r="Q20" s="178"/>
      <c r="R20" s="177"/>
      <c r="S20" s="183"/>
      <c r="T20" s="178"/>
      <c r="U20" s="175"/>
      <c r="V20" s="175"/>
      <c r="W20" s="418"/>
      <c r="X20" s="450"/>
      <c r="Y20" s="452"/>
    </row>
    <row r="21" spans="2:29" ht="14.25" customHeight="1" x14ac:dyDescent="0.25">
      <c r="B21" s="189">
        <v>16</v>
      </c>
      <c r="C21" s="182"/>
      <c r="D21" s="174"/>
      <c r="E21" s="171"/>
      <c r="F21" s="417"/>
      <c r="G21" s="413"/>
      <c r="H21" s="173"/>
      <c r="I21" s="173"/>
      <c r="J21" s="173"/>
      <c r="K21" s="172"/>
      <c r="L21" s="173"/>
      <c r="M21" s="172"/>
      <c r="N21" s="174"/>
      <c r="O21" s="174"/>
      <c r="P21" s="174"/>
      <c r="Q21" s="174"/>
      <c r="R21" s="173"/>
      <c r="S21" s="182"/>
      <c r="T21" s="174"/>
      <c r="U21" s="171"/>
      <c r="V21" s="171"/>
      <c r="W21" s="417"/>
      <c r="X21" s="449"/>
      <c r="Y21" s="454"/>
      <c r="Z21" s="499" t="s">
        <v>131</v>
      </c>
      <c r="AA21" s="500"/>
      <c r="AB21" s="500"/>
      <c r="AC21" s="501"/>
    </row>
    <row r="22" spans="2:29" ht="14.25" customHeight="1" x14ac:dyDescent="0.25">
      <c r="B22" s="190">
        <v>17</v>
      </c>
      <c r="C22" s="183"/>
      <c r="D22" s="178"/>
      <c r="E22" s="175"/>
      <c r="F22" s="418"/>
      <c r="G22" s="414"/>
      <c r="H22" s="177"/>
      <c r="I22" s="177"/>
      <c r="J22" s="177"/>
      <c r="K22" s="176"/>
      <c r="L22" s="177"/>
      <c r="M22" s="176"/>
      <c r="N22" s="178"/>
      <c r="O22" s="178"/>
      <c r="P22" s="178"/>
      <c r="Q22" s="178"/>
      <c r="R22" s="177"/>
      <c r="S22" s="183"/>
      <c r="T22" s="178"/>
      <c r="U22" s="175"/>
      <c r="V22" s="175"/>
      <c r="W22" s="418"/>
      <c r="X22" s="450"/>
      <c r="Y22" s="452"/>
      <c r="Z22" s="495" t="s">
        <v>133</v>
      </c>
      <c r="AA22" s="496"/>
      <c r="AB22" s="496"/>
      <c r="AC22" s="163">
        <f>M36+N36+O36+P36+Q36+R36</f>
        <v>0</v>
      </c>
    </row>
    <row r="23" spans="2:29" ht="14.25" customHeight="1" x14ac:dyDescent="0.25">
      <c r="B23" s="189">
        <v>18</v>
      </c>
      <c r="C23" s="182"/>
      <c r="D23" s="174"/>
      <c r="E23" s="171"/>
      <c r="F23" s="417"/>
      <c r="G23" s="413"/>
      <c r="H23" s="173"/>
      <c r="I23" s="173"/>
      <c r="J23" s="173"/>
      <c r="K23" s="172"/>
      <c r="L23" s="173"/>
      <c r="M23" s="172"/>
      <c r="N23" s="174"/>
      <c r="O23" s="174"/>
      <c r="P23" s="174"/>
      <c r="Q23" s="174"/>
      <c r="R23" s="173"/>
      <c r="S23" s="182"/>
      <c r="T23" s="174"/>
      <c r="U23" s="171"/>
      <c r="V23" s="171"/>
      <c r="W23" s="417"/>
      <c r="X23" s="449"/>
      <c r="Y23" s="454"/>
      <c r="Z23" s="495" t="s">
        <v>132</v>
      </c>
      <c r="AA23" s="496"/>
      <c r="AB23" s="496"/>
      <c r="AC23" s="163">
        <f>S36+T36+U36+V36</f>
        <v>0</v>
      </c>
    </row>
    <row r="24" spans="2:29" ht="14.25" customHeight="1" x14ac:dyDescent="0.25">
      <c r="B24" s="190">
        <v>19</v>
      </c>
      <c r="C24" s="183"/>
      <c r="D24" s="178"/>
      <c r="E24" s="175"/>
      <c r="F24" s="418"/>
      <c r="G24" s="414"/>
      <c r="H24" s="177"/>
      <c r="I24" s="177"/>
      <c r="J24" s="177"/>
      <c r="K24" s="176"/>
      <c r="L24" s="177"/>
      <c r="M24" s="176"/>
      <c r="N24" s="178"/>
      <c r="O24" s="178"/>
      <c r="P24" s="178"/>
      <c r="Q24" s="178"/>
      <c r="R24" s="177"/>
      <c r="S24" s="183"/>
      <c r="T24" s="178"/>
      <c r="U24" s="175"/>
      <c r="V24" s="175"/>
      <c r="W24" s="418"/>
      <c r="X24" s="450"/>
      <c r="Y24" s="452"/>
      <c r="Z24" s="546" t="s">
        <v>134</v>
      </c>
      <c r="AA24" s="546"/>
      <c r="AB24" s="495"/>
      <c r="AC24" s="163">
        <f>G61+H61</f>
        <v>0</v>
      </c>
    </row>
    <row r="25" spans="2:29" ht="14.25" customHeight="1" x14ac:dyDescent="0.25">
      <c r="B25" s="189">
        <v>20</v>
      </c>
      <c r="C25" s="182"/>
      <c r="D25" s="174"/>
      <c r="E25" s="171"/>
      <c r="F25" s="417"/>
      <c r="G25" s="413"/>
      <c r="H25" s="173"/>
      <c r="I25" s="173"/>
      <c r="J25" s="173"/>
      <c r="K25" s="172"/>
      <c r="L25" s="173"/>
      <c r="M25" s="172"/>
      <c r="N25" s="174"/>
      <c r="O25" s="174"/>
      <c r="P25" s="174"/>
      <c r="Q25" s="174"/>
      <c r="R25" s="173"/>
      <c r="S25" s="182"/>
      <c r="T25" s="174"/>
      <c r="U25" s="171"/>
      <c r="V25" s="171"/>
      <c r="W25" s="417"/>
      <c r="X25" s="449"/>
      <c r="Y25" s="454"/>
      <c r="Z25" s="546" t="s">
        <v>135</v>
      </c>
      <c r="AA25" s="546"/>
      <c r="AB25" s="495"/>
      <c r="AC25" s="163">
        <f>W44</f>
        <v>0</v>
      </c>
    </row>
    <row r="26" spans="2:29" ht="14.25" customHeight="1" thickBot="1" x14ac:dyDescent="0.3">
      <c r="B26" s="190">
        <v>21</v>
      </c>
      <c r="C26" s="183"/>
      <c r="D26" s="178"/>
      <c r="E26" s="175"/>
      <c r="F26" s="418"/>
      <c r="G26" s="414"/>
      <c r="H26" s="177"/>
      <c r="I26" s="177"/>
      <c r="J26" s="177"/>
      <c r="K26" s="176"/>
      <c r="L26" s="177"/>
      <c r="M26" s="176"/>
      <c r="N26" s="178"/>
      <c r="O26" s="178"/>
      <c r="P26" s="178"/>
      <c r="Q26" s="178"/>
      <c r="R26" s="177"/>
      <c r="S26" s="183"/>
      <c r="T26" s="178"/>
      <c r="U26" s="175"/>
      <c r="V26" s="175"/>
      <c r="W26" s="418"/>
      <c r="X26" s="450"/>
      <c r="Y26" s="452"/>
      <c r="Z26" s="547" t="s">
        <v>48</v>
      </c>
      <c r="AA26" s="548"/>
      <c r="AB26" s="548"/>
      <c r="AC26" s="162">
        <f>AC22+AC23+AC24+AC25</f>
        <v>0</v>
      </c>
    </row>
    <row r="27" spans="2:29" ht="14.25" customHeight="1" x14ac:dyDescent="0.25">
      <c r="B27" s="189">
        <v>22</v>
      </c>
      <c r="C27" s="182"/>
      <c r="D27" s="174"/>
      <c r="E27" s="171"/>
      <c r="F27" s="417"/>
      <c r="G27" s="413"/>
      <c r="H27" s="173"/>
      <c r="I27" s="173"/>
      <c r="J27" s="173"/>
      <c r="K27" s="172"/>
      <c r="L27" s="173"/>
      <c r="M27" s="172"/>
      <c r="N27" s="174"/>
      <c r="O27" s="174"/>
      <c r="P27" s="174"/>
      <c r="Q27" s="174"/>
      <c r="R27" s="173"/>
      <c r="S27" s="182"/>
      <c r="T27" s="174"/>
      <c r="U27" s="171"/>
      <c r="V27" s="171"/>
      <c r="W27" s="417"/>
      <c r="X27" s="449"/>
      <c r="Y27" s="454"/>
    </row>
    <row r="28" spans="2:29" ht="14.25" customHeight="1" x14ac:dyDescent="0.25">
      <c r="B28" s="190">
        <v>23</v>
      </c>
      <c r="C28" s="183"/>
      <c r="D28" s="178"/>
      <c r="E28" s="175"/>
      <c r="F28" s="418"/>
      <c r="G28" s="414"/>
      <c r="H28" s="177"/>
      <c r="I28" s="177"/>
      <c r="J28" s="177"/>
      <c r="K28" s="176"/>
      <c r="L28" s="177"/>
      <c r="M28" s="176"/>
      <c r="N28" s="178"/>
      <c r="O28" s="178"/>
      <c r="P28" s="178"/>
      <c r="Q28" s="178"/>
      <c r="R28" s="177"/>
      <c r="S28" s="183"/>
      <c r="T28" s="178"/>
      <c r="U28" s="175"/>
      <c r="V28" s="175"/>
      <c r="W28" s="418"/>
      <c r="X28" s="450"/>
      <c r="Y28" s="452"/>
    </row>
    <row r="29" spans="2:29" ht="14.25" customHeight="1" x14ac:dyDescent="0.25">
      <c r="B29" s="189">
        <v>24</v>
      </c>
      <c r="C29" s="368"/>
      <c r="D29" s="369"/>
      <c r="E29" s="370"/>
      <c r="F29" s="419"/>
      <c r="G29" s="415"/>
      <c r="H29" s="371"/>
      <c r="I29" s="371"/>
      <c r="J29" s="371"/>
      <c r="K29" s="372"/>
      <c r="L29" s="371"/>
      <c r="M29" s="372"/>
      <c r="N29" s="369"/>
      <c r="O29" s="369"/>
      <c r="P29" s="369"/>
      <c r="Q29" s="369"/>
      <c r="R29" s="371"/>
      <c r="S29" s="182"/>
      <c r="T29" s="174"/>
      <c r="U29" s="171"/>
      <c r="V29" s="171"/>
      <c r="W29" s="417"/>
      <c r="X29" s="449"/>
      <c r="Y29" s="454"/>
    </row>
    <row r="30" spans="2:29" ht="14.25" customHeight="1" x14ac:dyDescent="0.25">
      <c r="B30" s="190">
        <v>25</v>
      </c>
      <c r="C30" s="183"/>
      <c r="D30" s="178"/>
      <c r="E30" s="175"/>
      <c r="F30" s="418"/>
      <c r="G30" s="414"/>
      <c r="H30" s="177"/>
      <c r="I30" s="177"/>
      <c r="J30" s="177"/>
      <c r="K30" s="176"/>
      <c r="L30" s="177"/>
      <c r="M30" s="176"/>
      <c r="N30" s="178"/>
      <c r="O30" s="178"/>
      <c r="P30" s="178"/>
      <c r="Q30" s="178"/>
      <c r="R30" s="177"/>
      <c r="S30" s="183"/>
      <c r="T30" s="178"/>
      <c r="U30" s="175"/>
      <c r="V30" s="175"/>
      <c r="W30" s="418"/>
      <c r="X30" s="450"/>
      <c r="Y30" s="452"/>
    </row>
    <row r="31" spans="2:29" ht="14.25" customHeight="1" x14ac:dyDescent="0.25">
      <c r="B31" s="189">
        <v>26</v>
      </c>
      <c r="C31" s="368"/>
      <c r="D31" s="369"/>
      <c r="E31" s="370"/>
      <c r="F31" s="419"/>
      <c r="G31" s="415"/>
      <c r="H31" s="371"/>
      <c r="I31" s="371"/>
      <c r="J31" s="371"/>
      <c r="K31" s="372"/>
      <c r="L31" s="371"/>
      <c r="M31" s="372"/>
      <c r="N31" s="369"/>
      <c r="O31" s="369"/>
      <c r="P31" s="369"/>
      <c r="Q31" s="369"/>
      <c r="R31" s="371"/>
      <c r="S31" s="182"/>
      <c r="T31" s="174"/>
      <c r="U31" s="171"/>
      <c r="V31" s="171"/>
      <c r="W31" s="417"/>
      <c r="X31" s="449"/>
      <c r="Y31" s="454"/>
    </row>
    <row r="32" spans="2:29" ht="14.25" customHeight="1" x14ac:dyDescent="0.25">
      <c r="B32" s="190">
        <v>27</v>
      </c>
      <c r="C32" s="183"/>
      <c r="D32" s="178"/>
      <c r="E32" s="175"/>
      <c r="F32" s="418"/>
      <c r="G32" s="414"/>
      <c r="H32" s="177"/>
      <c r="I32" s="177"/>
      <c r="J32" s="177"/>
      <c r="K32" s="176"/>
      <c r="L32" s="177"/>
      <c r="M32" s="176"/>
      <c r="N32" s="178"/>
      <c r="O32" s="178"/>
      <c r="P32" s="178"/>
      <c r="Q32" s="178"/>
      <c r="R32" s="177"/>
      <c r="S32" s="183"/>
      <c r="T32" s="178"/>
      <c r="U32" s="175"/>
      <c r="V32" s="175"/>
      <c r="W32" s="418"/>
      <c r="X32" s="450"/>
      <c r="Y32" s="452"/>
    </row>
    <row r="33" spans="2:36" ht="14.25" customHeight="1" x14ac:dyDescent="0.25">
      <c r="B33" s="189">
        <v>28</v>
      </c>
      <c r="C33" s="368"/>
      <c r="D33" s="369"/>
      <c r="E33" s="370"/>
      <c r="F33" s="419"/>
      <c r="G33" s="415"/>
      <c r="H33" s="371"/>
      <c r="I33" s="371"/>
      <c r="J33" s="371"/>
      <c r="K33" s="372"/>
      <c r="L33" s="371"/>
      <c r="M33" s="372"/>
      <c r="N33" s="369"/>
      <c r="O33" s="369"/>
      <c r="P33" s="369"/>
      <c r="Q33" s="369"/>
      <c r="R33" s="371"/>
      <c r="S33" s="182"/>
      <c r="T33" s="174"/>
      <c r="U33" s="171"/>
      <c r="V33" s="171"/>
      <c r="W33" s="417"/>
      <c r="X33" s="449"/>
      <c r="Y33" s="454"/>
    </row>
    <row r="34" spans="2:36" ht="14.25" customHeight="1" x14ac:dyDescent="0.25">
      <c r="B34" s="190">
        <v>29</v>
      </c>
      <c r="C34" s="183"/>
      <c r="D34" s="178"/>
      <c r="E34" s="175"/>
      <c r="F34" s="418"/>
      <c r="G34" s="414"/>
      <c r="H34" s="177"/>
      <c r="I34" s="177"/>
      <c r="J34" s="177"/>
      <c r="K34" s="176"/>
      <c r="L34" s="177"/>
      <c r="M34" s="176"/>
      <c r="N34" s="178"/>
      <c r="O34" s="178"/>
      <c r="P34" s="178"/>
      <c r="Q34" s="178"/>
      <c r="R34" s="177"/>
      <c r="S34" s="183"/>
      <c r="T34" s="178"/>
      <c r="U34" s="175"/>
      <c r="V34" s="175"/>
      <c r="W34" s="418"/>
      <c r="X34" s="450"/>
      <c r="Y34" s="452"/>
    </row>
    <row r="35" spans="2:36" ht="14.25" customHeight="1" thickBot="1" x14ac:dyDescent="0.3">
      <c r="B35" s="374">
        <v>30</v>
      </c>
      <c r="C35" s="368"/>
      <c r="D35" s="369"/>
      <c r="E35" s="370"/>
      <c r="F35" s="420"/>
      <c r="G35" s="415"/>
      <c r="H35" s="371"/>
      <c r="I35" s="371"/>
      <c r="J35" s="371"/>
      <c r="K35" s="372"/>
      <c r="L35" s="371"/>
      <c r="M35" s="372"/>
      <c r="N35" s="369"/>
      <c r="O35" s="369"/>
      <c r="P35" s="369"/>
      <c r="Q35" s="369"/>
      <c r="R35" s="371"/>
      <c r="S35" s="182"/>
      <c r="T35" s="174"/>
      <c r="U35" s="171"/>
      <c r="V35" s="171"/>
      <c r="W35" s="417"/>
      <c r="X35" s="449"/>
      <c r="Y35" s="454"/>
    </row>
    <row r="36" spans="2:36" ht="14.25" customHeight="1" thickBot="1" x14ac:dyDescent="0.3">
      <c r="C36" s="4">
        <f t="shared" ref="C36:V36" si="0">SUM(C6:C35)</f>
        <v>0</v>
      </c>
      <c r="D36" s="4">
        <f t="shared" si="0"/>
        <v>0</v>
      </c>
      <c r="E36" s="49">
        <f t="shared" si="0"/>
        <v>0</v>
      </c>
      <c r="F36" s="4">
        <f t="shared" si="0"/>
        <v>0</v>
      </c>
      <c r="G36" s="4">
        <f t="shared" si="0"/>
        <v>0</v>
      </c>
      <c r="H36" s="4">
        <f t="shared" si="0"/>
        <v>0</v>
      </c>
      <c r="I36" s="4">
        <f t="shared" si="0"/>
        <v>0</v>
      </c>
      <c r="J36" s="49">
        <f t="shared" si="0"/>
        <v>0</v>
      </c>
      <c r="K36" s="4">
        <f t="shared" si="0"/>
        <v>0</v>
      </c>
      <c r="L36" s="234">
        <f t="shared" si="0"/>
        <v>0</v>
      </c>
      <c r="M36" s="4">
        <f t="shared" si="0"/>
        <v>0</v>
      </c>
      <c r="N36" s="4">
        <f t="shared" si="0"/>
        <v>0</v>
      </c>
      <c r="O36" s="4">
        <f t="shared" si="0"/>
        <v>0</v>
      </c>
      <c r="P36" s="4">
        <f t="shared" si="0"/>
        <v>0</v>
      </c>
      <c r="Q36" s="4">
        <f t="shared" si="0"/>
        <v>0</v>
      </c>
      <c r="R36" s="4">
        <f t="shared" si="0"/>
        <v>0</v>
      </c>
      <c r="S36" s="4">
        <f t="shared" si="0"/>
        <v>0</v>
      </c>
      <c r="T36" s="4">
        <f t="shared" si="0"/>
        <v>0</v>
      </c>
      <c r="U36" s="4">
        <f t="shared" si="0"/>
        <v>0</v>
      </c>
      <c r="V36" s="373">
        <f t="shared" si="0"/>
        <v>0</v>
      </c>
      <c r="W36" s="447"/>
      <c r="X36" s="451"/>
      <c r="Y36" s="453"/>
    </row>
    <row r="37" spans="2:36" s="6" customFormat="1" ht="14.25" customHeight="1" thickBot="1" x14ac:dyDescent="0.3">
      <c r="B37" s="47"/>
      <c r="C37" s="2"/>
      <c r="D37" s="2"/>
      <c r="E37" s="5"/>
      <c r="F37" s="5"/>
      <c r="G37" s="5"/>
      <c r="H37" s="5"/>
      <c r="I37" s="5"/>
      <c r="J37" s="5"/>
      <c r="K37" s="5"/>
      <c r="L37" s="5"/>
      <c r="M37" s="3"/>
      <c r="N37" s="3"/>
      <c r="O37" s="7"/>
      <c r="P37" s="3"/>
      <c r="Q37" s="3"/>
      <c r="R37" s="3"/>
      <c r="S37" s="48"/>
      <c r="T37" s="48"/>
      <c r="U37" s="1"/>
      <c r="V37" s="5"/>
      <c r="W37" s="5"/>
      <c r="X37" s="5"/>
      <c r="Y37" s="7"/>
      <c r="Z37" s="5"/>
      <c r="AA37" s="1"/>
      <c r="AB37" s="5"/>
      <c r="AC37" s="5"/>
      <c r="AD37" s="5"/>
      <c r="AI37" s="461"/>
      <c r="AJ37" s="461"/>
    </row>
    <row r="38" spans="2:36" s="6" customFormat="1" ht="25.5" customHeight="1" thickBot="1" x14ac:dyDescent="0.3">
      <c r="B38" s="47"/>
      <c r="C38" s="529" t="s">
        <v>50</v>
      </c>
      <c r="D38" s="530"/>
      <c r="E38" s="530"/>
      <c r="F38" s="530"/>
      <c r="G38" s="531"/>
      <c r="H38" s="270">
        <f>C47+I44</f>
        <v>0</v>
      </c>
      <c r="I38" s="5"/>
      <c r="J38" s="5"/>
      <c r="K38" s="5"/>
      <c r="L38" s="5"/>
      <c r="M38" s="3"/>
      <c r="N38" s="3"/>
      <c r="O38" s="7"/>
      <c r="P38" s="5"/>
      <c r="Q38" s="5"/>
      <c r="R38" s="5"/>
      <c r="S38" s="5"/>
      <c r="T38" s="5"/>
      <c r="U38" s="5"/>
      <c r="V38" s="5"/>
      <c r="W38" s="5"/>
      <c r="X38" s="5"/>
      <c r="Y38" s="7"/>
      <c r="Z38" s="5"/>
      <c r="AA38" s="1"/>
      <c r="AB38" s="5"/>
      <c r="AC38" s="5"/>
      <c r="AD38" s="5"/>
      <c r="AI38" s="461"/>
      <c r="AJ38" s="461"/>
    </row>
    <row r="39" spans="2:36" s="11" customFormat="1" ht="57" customHeight="1" thickBot="1" x14ac:dyDescent="0.3">
      <c r="C39" s="573" t="s">
        <v>51</v>
      </c>
      <c r="D39" s="574"/>
      <c r="E39" s="574"/>
      <c r="F39" s="575"/>
      <c r="G39" s="502" t="s">
        <v>52</v>
      </c>
      <c r="H39" s="503"/>
      <c r="I39" s="504"/>
      <c r="S39" s="526" t="s">
        <v>46</v>
      </c>
      <c r="T39" s="527"/>
      <c r="U39" s="527"/>
      <c r="V39" s="527"/>
      <c r="W39" s="528"/>
      <c r="X39" s="1"/>
      <c r="Z39" s="473" t="s">
        <v>47</v>
      </c>
      <c r="AA39" s="474"/>
      <c r="AB39" s="474"/>
      <c r="AC39" s="475"/>
      <c r="AI39" s="423"/>
      <c r="AJ39" s="423"/>
    </row>
    <row r="40" spans="2:36" ht="18" customHeight="1" x14ac:dyDescent="0.25">
      <c r="C40" s="582"/>
      <c r="D40" s="583"/>
      <c r="E40" s="583"/>
      <c r="F40" s="584"/>
      <c r="G40" s="564" t="s">
        <v>43</v>
      </c>
      <c r="H40" s="565"/>
      <c r="I40" s="568"/>
      <c r="S40" s="476" t="s">
        <v>42</v>
      </c>
      <c r="T40" s="477"/>
      <c r="U40" s="477"/>
      <c r="V40" s="477"/>
      <c r="W40" s="364"/>
      <c r="Z40" s="478" t="s">
        <v>20</v>
      </c>
      <c r="AA40" s="479"/>
      <c r="AB40" s="480"/>
      <c r="AC40" s="484" t="s">
        <v>28</v>
      </c>
    </row>
    <row r="41" spans="2:36" ht="15.75" customHeight="1" x14ac:dyDescent="0.25">
      <c r="C41" s="582"/>
      <c r="D41" s="583"/>
      <c r="E41" s="583"/>
      <c r="F41" s="584"/>
      <c r="G41" s="566"/>
      <c r="H41" s="567"/>
      <c r="I41" s="568"/>
      <c r="S41" s="469" t="s">
        <v>12</v>
      </c>
      <c r="T41" s="470"/>
      <c r="U41" s="470"/>
      <c r="V41" s="470"/>
      <c r="W41" s="365"/>
      <c r="Z41" s="481"/>
      <c r="AA41" s="482"/>
      <c r="AB41" s="483"/>
      <c r="AC41" s="485"/>
    </row>
    <row r="42" spans="2:36" ht="18" customHeight="1" x14ac:dyDescent="0.25">
      <c r="C42" s="582"/>
      <c r="D42" s="583"/>
      <c r="E42" s="583"/>
      <c r="F42" s="584"/>
      <c r="G42" s="564" t="s">
        <v>49</v>
      </c>
      <c r="H42" s="565"/>
      <c r="I42" s="568"/>
      <c r="S42" s="469" t="s">
        <v>13</v>
      </c>
      <c r="T42" s="470"/>
      <c r="U42" s="470"/>
      <c r="V42" s="470"/>
      <c r="W42" s="366"/>
      <c r="Z42" s="466"/>
      <c r="AA42" s="467"/>
      <c r="AB42" s="468"/>
      <c r="AC42" s="58"/>
    </row>
    <row r="43" spans="2:36" ht="15.75" customHeight="1" x14ac:dyDescent="0.25">
      <c r="C43" s="582"/>
      <c r="D43" s="583"/>
      <c r="E43" s="583"/>
      <c r="F43" s="584"/>
      <c r="G43" s="566"/>
      <c r="H43" s="567"/>
      <c r="I43" s="568"/>
      <c r="S43" s="469" t="s">
        <v>14</v>
      </c>
      <c r="T43" s="470"/>
      <c r="U43" s="470"/>
      <c r="V43" s="470"/>
      <c r="W43" s="366"/>
      <c r="Z43" s="466"/>
      <c r="AA43" s="467"/>
      <c r="AB43" s="468"/>
      <c r="AC43" s="58"/>
    </row>
    <row r="44" spans="2:36" ht="14.25" customHeight="1" thickBot="1" x14ac:dyDescent="0.3">
      <c r="C44" s="582"/>
      <c r="D44" s="583"/>
      <c r="E44" s="583"/>
      <c r="F44" s="584"/>
      <c r="G44" s="267" t="s">
        <v>38</v>
      </c>
      <c r="H44" s="268"/>
      <c r="I44" s="50">
        <f>I40+I42</f>
        <v>0</v>
      </c>
      <c r="S44" s="471" t="s">
        <v>48</v>
      </c>
      <c r="T44" s="472"/>
      <c r="U44" s="472"/>
      <c r="V44" s="472"/>
      <c r="W44" s="367">
        <f>W40+W41+W42+W43</f>
        <v>0</v>
      </c>
      <c r="Z44" s="466"/>
      <c r="AA44" s="467"/>
      <c r="AB44" s="468"/>
      <c r="AC44" s="58"/>
    </row>
    <row r="45" spans="2:36" ht="14.25" customHeight="1" thickBot="1" x14ac:dyDescent="0.3">
      <c r="C45" s="582"/>
      <c r="D45" s="583"/>
      <c r="E45" s="583"/>
      <c r="F45" s="584"/>
      <c r="Z45" s="464" t="s">
        <v>38</v>
      </c>
      <c r="AA45" s="465"/>
      <c r="AB45" s="465"/>
      <c r="AC45" s="50">
        <f>SUM(AC42:AC44)</f>
        <v>0</v>
      </c>
    </row>
    <row r="46" spans="2:36" ht="14.25" customHeight="1" x14ac:dyDescent="0.25">
      <c r="C46" s="582"/>
      <c r="D46" s="583"/>
      <c r="E46" s="583"/>
      <c r="F46" s="584"/>
      <c r="G46" s="569" t="s">
        <v>32</v>
      </c>
      <c r="H46" s="585"/>
      <c r="I46" s="570"/>
      <c r="W46" s="6"/>
      <c r="X46" s="6"/>
    </row>
    <row r="47" spans="2:36" ht="14.25" customHeight="1" thickBot="1" x14ac:dyDescent="0.3">
      <c r="C47" s="576">
        <f>C40+C41+C42+C43+C44+C45+C46</f>
        <v>0</v>
      </c>
      <c r="D47" s="577"/>
      <c r="E47" s="577"/>
      <c r="F47" s="578"/>
      <c r="G47" s="579" t="s">
        <v>18</v>
      </c>
      <c r="H47" s="580"/>
      <c r="I47" s="581"/>
      <c r="W47" s="6"/>
      <c r="X47" s="6"/>
    </row>
    <row r="48" spans="2:36" ht="14.25" customHeight="1" thickBot="1" x14ac:dyDescent="0.3">
      <c r="G48" s="51" t="s">
        <v>16</v>
      </c>
      <c r="H48" s="269"/>
      <c r="W48" s="6"/>
      <c r="X48" s="6"/>
    </row>
    <row r="49" spans="7:24" ht="17.25" customHeight="1" thickBot="1" x14ac:dyDescent="0.3">
      <c r="G49" s="51" t="s">
        <v>213</v>
      </c>
      <c r="H49" s="59"/>
      <c r="W49" s="6"/>
      <c r="X49" s="6"/>
    </row>
    <row r="50" spans="7:24" ht="15" customHeight="1" x14ac:dyDescent="0.25">
      <c r="G50" s="569" t="s">
        <v>31</v>
      </c>
      <c r="H50" s="570"/>
      <c r="W50" s="6"/>
      <c r="X50" s="6"/>
    </row>
    <row r="51" spans="7:24" ht="15" customHeight="1" thickBot="1" x14ac:dyDescent="0.3">
      <c r="G51" s="571"/>
      <c r="H51" s="572"/>
      <c r="W51" s="6"/>
      <c r="X51" s="6"/>
    </row>
    <row r="52" spans="7:24" x14ac:dyDescent="0.25">
      <c r="G52" s="52" t="s">
        <v>11</v>
      </c>
      <c r="H52" s="52" t="s">
        <v>10</v>
      </c>
      <c r="W52" s="6"/>
      <c r="X52" s="6"/>
    </row>
    <row r="53" spans="7:24" ht="15.75" thickBot="1" x14ac:dyDescent="0.3">
      <c r="G53" s="53"/>
      <c r="H53" s="53"/>
      <c r="W53" s="6"/>
      <c r="X53" s="6"/>
    </row>
    <row r="54" spans="7:24" x14ac:dyDescent="0.25">
      <c r="G54" s="60"/>
      <c r="H54" s="63"/>
    </row>
    <row r="55" spans="7:24" x14ac:dyDescent="0.25">
      <c r="G55" s="61"/>
      <c r="H55" s="54"/>
    </row>
    <row r="56" spans="7:24" ht="15" customHeight="1" x14ac:dyDescent="0.25">
      <c r="G56" s="62"/>
      <c r="H56" s="55"/>
    </row>
    <row r="57" spans="7:24" x14ac:dyDescent="0.25">
      <c r="G57" s="61"/>
      <c r="H57" s="54"/>
    </row>
    <row r="58" spans="7:24" ht="15" customHeight="1" x14ac:dyDescent="0.25">
      <c r="G58" s="62"/>
      <c r="H58" s="55"/>
    </row>
    <row r="59" spans="7:24" x14ac:dyDescent="0.25">
      <c r="G59" s="61"/>
      <c r="H59" s="54"/>
    </row>
    <row r="60" spans="7:24" ht="15.75" customHeight="1" thickBot="1" x14ac:dyDescent="0.3">
      <c r="G60" s="62"/>
      <c r="H60" s="55"/>
    </row>
    <row r="61" spans="7:24" ht="26.25" customHeight="1" thickBot="1" x14ac:dyDescent="0.3">
      <c r="G61" s="4">
        <f>SUM(G54:G60)</f>
        <v>0</v>
      </c>
      <c r="H61" s="49">
        <f>SUM(H54:H60)</f>
        <v>0</v>
      </c>
    </row>
  </sheetData>
  <sheetProtection algorithmName="SHA-512" hashValue="7JIJGVrQfv8C1jEpzgx7bFukNO0XkPAbn838PTjOdzW8mphVOS0nBH8cYOglmyEHDY/6WWlnLsHO6sMN/6zNtA==" saltValue="vxdTGVriKi8LKyKg21Bisw==" spinCount="100000" sheet="1" objects="1" scenarios="1"/>
  <mergeCells count="75">
    <mergeCell ref="C2:E3"/>
    <mergeCell ref="F2:F5"/>
    <mergeCell ref="C1:L1"/>
    <mergeCell ref="G2:J3"/>
    <mergeCell ref="K2:K5"/>
    <mergeCell ref="L2:L5"/>
    <mergeCell ref="I4:J4"/>
    <mergeCell ref="B4:B5"/>
    <mergeCell ref="C4:C5"/>
    <mergeCell ref="D4:D5"/>
    <mergeCell ref="E4:E5"/>
    <mergeCell ref="G4:H4"/>
    <mergeCell ref="C41:F41"/>
    <mergeCell ref="C39:F39"/>
    <mergeCell ref="C40:F40"/>
    <mergeCell ref="C38:G38"/>
    <mergeCell ref="G39:I39"/>
    <mergeCell ref="G40:H41"/>
    <mergeCell ref="I40:I41"/>
    <mergeCell ref="C47:F47"/>
    <mergeCell ref="C45:F45"/>
    <mergeCell ref="C46:F46"/>
    <mergeCell ref="C44:F44"/>
    <mergeCell ref="C42:F42"/>
    <mergeCell ref="C43:F43"/>
    <mergeCell ref="Z9:AA9"/>
    <mergeCell ref="Z10:AA10"/>
    <mergeCell ref="G46:I46"/>
    <mergeCell ref="G47:I47"/>
    <mergeCell ref="Z17:AB17"/>
    <mergeCell ref="Z18:AB18"/>
    <mergeCell ref="Z21:AC21"/>
    <mergeCell ref="Z22:AB22"/>
    <mergeCell ref="Z23:AB23"/>
    <mergeCell ref="Z24:AB24"/>
    <mergeCell ref="Z25:AB25"/>
    <mergeCell ref="Z26:AB26"/>
    <mergeCell ref="Z39:AC39"/>
    <mergeCell ref="Z40:AB41"/>
    <mergeCell ref="Z44:AB44"/>
    <mergeCell ref="Z45:AB45"/>
    <mergeCell ref="G50:H51"/>
    <mergeCell ref="G42:H43"/>
    <mergeCell ref="I42:I43"/>
    <mergeCell ref="S1:U1"/>
    <mergeCell ref="M2:R3"/>
    <mergeCell ref="S2:V3"/>
    <mergeCell ref="T4:T5"/>
    <mergeCell ref="U4:U5"/>
    <mergeCell ref="V4:V5"/>
    <mergeCell ref="S4:S5"/>
    <mergeCell ref="S39:W39"/>
    <mergeCell ref="S44:V44"/>
    <mergeCell ref="S40:V40"/>
    <mergeCell ref="Z5:AB6"/>
    <mergeCell ref="AD5:AG5"/>
    <mergeCell ref="AD6:AE6"/>
    <mergeCell ref="AF6:AG6"/>
    <mergeCell ref="Z7:AA7"/>
    <mergeCell ref="AE7:AE8"/>
    <mergeCell ref="AF7:AF8"/>
    <mergeCell ref="AG7:AG8"/>
    <mergeCell ref="Z8:AA8"/>
    <mergeCell ref="AD7:AD8"/>
    <mergeCell ref="AD10:AF10"/>
    <mergeCell ref="Z13:AC13"/>
    <mergeCell ref="Z14:AB14"/>
    <mergeCell ref="Z15:AB15"/>
    <mergeCell ref="Z16:AB16"/>
    <mergeCell ref="AC40:AC41"/>
    <mergeCell ref="S41:V41"/>
    <mergeCell ref="S42:V42"/>
    <mergeCell ref="Z42:AB42"/>
    <mergeCell ref="S43:V43"/>
    <mergeCell ref="Z43:AB43"/>
  </mergeCells>
  <pageMargins left="0.7" right="0.7" top="0.75" bottom="0.75" header="0.3" footer="0.3"/>
  <pageSetup paperSize="9" scale="64" fitToHeight="0" orientation="landscape"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2B05309B-DFFE-43B8-8EB5-C366905446BA}">
          <x14:formula1>
            <xm:f>Llistes!$D$11:$D$19</xm:f>
          </x14:formula1>
          <xm:sqref>X6:X35</xm:sqref>
        </x14:dataValidation>
        <x14:dataValidation type="list" allowBlank="1" showInputMessage="1" showErrorMessage="1" xr:uid="{BD12E7C5-8DCC-45D3-8524-95C628B876B7}">
          <x14:formula1>
            <xm:f>'Usos Activitats Pròpies'!$G$1:$AA$1</xm:f>
          </x14:formula1>
          <xm:sqref>Y6:Y36</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F8D44-D1A1-4760-AB7E-ED21A2B89D65}">
  <sheetPr codeName="Hoja39"/>
  <dimension ref="A1:AX11"/>
  <sheetViews>
    <sheetView zoomScale="80" zoomScaleNormal="80" workbookViewId="0"/>
  </sheetViews>
  <sheetFormatPr baseColWidth="10" defaultRowHeight="15" x14ac:dyDescent="0.25"/>
  <cols>
    <col min="1" max="16384" width="11.42578125" style="1"/>
  </cols>
  <sheetData>
    <row r="1" spans="1:50" s="423" customFormat="1" ht="15" customHeight="1" thickBot="1" x14ac:dyDescent="0.3">
      <c r="A1" s="238" t="str">
        <f>MensualSumatori!A1</f>
        <v>Gener</v>
      </c>
      <c r="B1" s="421"/>
      <c r="C1" s="872" t="s">
        <v>33</v>
      </c>
      <c r="D1" s="873"/>
      <c r="E1" s="873"/>
      <c r="F1" s="873"/>
      <c r="G1" s="873"/>
      <c r="H1" s="873"/>
      <c r="I1" s="873"/>
      <c r="J1" s="873"/>
      <c r="K1" s="873"/>
      <c r="L1" s="873"/>
      <c r="M1" s="873"/>
      <c r="N1" s="873"/>
      <c r="O1" s="873"/>
      <c r="P1" s="873"/>
      <c r="Q1" s="874"/>
      <c r="R1" s="875"/>
      <c r="S1" s="422"/>
      <c r="T1" s="422"/>
      <c r="U1" s="422"/>
      <c r="V1" s="421"/>
      <c r="W1" s="421"/>
      <c r="X1" s="421"/>
      <c r="Y1" s="421"/>
      <c r="Z1" s="421"/>
      <c r="AA1" s="421"/>
      <c r="AJ1" s="421"/>
      <c r="AK1" s="421"/>
      <c r="AP1" s="421"/>
      <c r="AQ1" s="421"/>
      <c r="AV1" s="421"/>
    </row>
    <row r="2" spans="1:50" s="423" customFormat="1" ht="15" customHeight="1" thickBot="1" x14ac:dyDescent="0.3">
      <c r="A2" s="421"/>
      <c r="B2" s="421"/>
      <c r="C2" s="876" t="s">
        <v>1</v>
      </c>
      <c r="D2" s="877"/>
      <c r="E2" s="877"/>
      <c r="F2" s="880" t="s">
        <v>2</v>
      </c>
      <c r="G2" s="883" t="s">
        <v>24</v>
      </c>
      <c r="H2" s="884"/>
      <c r="I2" s="884"/>
      <c r="J2" s="884"/>
      <c r="K2" s="884"/>
      <c r="L2" s="884"/>
      <c r="M2" s="884"/>
      <c r="N2" s="885"/>
      <c r="O2" s="886" t="s">
        <v>34</v>
      </c>
      <c r="P2" s="886" t="s">
        <v>40</v>
      </c>
      <c r="Q2" s="424"/>
      <c r="R2" s="424"/>
      <c r="S2" s="863" t="s">
        <v>41</v>
      </c>
      <c r="T2" s="866" t="s">
        <v>35</v>
      </c>
      <c r="U2" s="869" t="s">
        <v>39</v>
      </c>
      <c r="V2" s="826" t="s">
        <v>0</v>
      </c>
      <c r="W2" s="827"/>
      <c r="X2" s="827"/>
      <c r="Y2" s="827"/>
      <c r="Z2" s="827"/>
      <c r="AA2" s="828"/>
      <c r="AB2" s="832" t="s">
        <v>29</v>
      </c>
      <c r="AC2" s="833"/>
      <c r="AD2" s="833"/>
      <c r="AE2" s="833"/>
      <c r="AF2" s="833"/>
      <c r="AG2" s="833"/>
      <c r="AH2" s="833"/>
      <c r="AI2" s="833"/>
      <c r="AJ2" s="833"/>
      <c r="AK2" s="834"/>
      <c r="AL2" s="838" t="s">
        <v>31</v>
      </c>
      <c r="AM2" s="839"/>
      <c r="AN2" s="839"/>
      <c r="AO2" s="839"/>
      <c r="AP2" s="839"/>
      <c r="AQ2" s="840"/>
      <c r="AR2" s="844" t="s">
        <v>30</v>
      </c>
      <c r="AS2" s="845"/>
      <c r="AT2" s="845"/>
      <c r="AU2" s="845"/>
      <c r="AV2" s="846"/>
      <c r="AW2" s="804" t="s">
        <v>190</v>
      </c>
      <c r="AX2" s="807" t="s">
        <v>136</v>
      </c>
    </row>
    <row r="3" spans="1:50" s="423" customFormat="1" ht="15" customHeight="1" thickBot="1" x14ac:dyDescent="0.3">
      <c r="A3" s="421"/>
      <c r="B3" s="421"/>
      <c r="C3" s="878"/>
      <c r="D3" s="879"/>
      <c r="E3" s="879"/>
      <c r="F3" s="881"/>
      <c r="G3" s="893" t="s">
        <v>25</v>
      </c>
      <c r="H3" s="894"/>
      <c r="I3" s="894"/>
      <c r="J3" s="895"/>
      <c r="K3" s="893" t="s">
        <v>5</v>
      </c>
      <c r="L3" s="894"/>
      <c r="M3" s="894"/>
      <c r="N3" s="895"/>
      <c r="O3" s="887"/>
      <c r="P3" s="887"/>
      <c r="Q3" s="425"/>
      <c r="R3" s="425"/>
      <c r="S3" s="864"/>
      <c r="T3" s="867"/>
      <c r="U3" s="870"/>
      <c r="V3" s="829"/>
      <c r="W3" s="830"/>
      <c r="X3" s="830"/>
      <c r="Y3" s="830"/>
      <c r="Z3" s="830"/>
      <c r="AA3" s="831"/>
      <c r="AB3" s="835"/>
      <c r="AC3" s="836"/>
      <c r="AD3" s="836"/>
      <c r="AE3" s="836"/>
      <c r="AF3" s="836"/>
      <c r="AG3" s="836"/>
      <c r="AH3" s="836"/>
      <c r="AI3" s="836"/>
      <c r="AJ3" s="836"/>
      <c r="AK3" s="837"/>
      <c r="AL3" s="841"/>
      <c r="AM3" s="842"/>
      <c r="AN3" s="842"/>
      <c r="AO3" s="842"/>
      <c r="AP3" s="842"/>
      <c r="AQ3" s="843"/>
      <c r="AR3" s="847"/>
      <c r="AS3" s="848"/>
      <c r="AT3" s="848"/>
      <c r="AU3" s="848"/>
      <c r="AV3" s="849"/>
      <c r="AW3" s="805"/>
      <c r="AX3" s="808"/>
    </row>
    <row r="4" spans="1:50" s="423" customFormat="1" ht="28.5" customHeight="1" thickBot="1" x14ac:dyDescent="0.25">
      <c r="A4" s="853"/>
      <c r="B4" s="855" t="s">
        <v>178</v>
      </c>
      <c r="C4" s="857" t="s">
        <v>3</v>
      </c>
      <c r="D4" s="859" t="s">
        <v>4</v>
      </c>
      <c r="E4" s="861" t="s">
        <v>5</v>
      </c>
      <c r="F4" s="881"/>
      <c r="G4" s="889" t="s">
        <v>21</v>
      </c>
      <c r="H4" s="890"/>
      <c r="I4" s="889" t="s">
        <v>26</v>
      </c>
      <c r="J4" s="890"/>
      <c r="K4" s="891" t="s">
        <v>21</v>
      </c>
      <c r="L4" s="892"/>
      <c r="M4" s="891" t="s">
        <v>26</v>
      </c>
      <c r="N4" s="892"/>
      <c r="O4" s="887"/>
      <c r="P4" s="887"/>
      <c r="Q4" s="425" t="s">
        <v>171</v>
      </c>
      <c r="R4" s="425" t="s">
        <v>172</v>
      </c>
      <c r="S4" s="864"/>
      <c r="T4" s="867"/>
      <c r="U4" s="870"/>
      <c r="V4" s="426" t="s">
        <v>186</v>
      </c>
      <c r="W4" s="426" t="s">
        <v>187</v>
      </c>
      <c r="X4" s="427" t="s">
        <v>22</v>
      </c>
      <c r="Y4" s="428" t="s">
        <v>23</v>
      </c>
      <c r="Z4" s="427" t="s">
        <v>188</v>
      </c>
      <c r="AA4" s="428" t="s">
        <v>189</v>
      </c>
      <c r="AB4" s="810" t="s">
        <v>6</v>
      </c>
      <c r="AC4" s="811"/>
      <c r="AD4" s="812" t="s">
        <v>7</v>
      </c>
      <c r="AE4" s="811"/>
      <c r="AF4" s="812" t="s">
        <v>8</v>
      </c>
      <c r="AG4" s="811"/>
      <c r="AH4" s="812" t="s">
        <v>9</v>
      </c>
      <c r="AI4" s="813"/>
      <c r="AJ4" s="814" t="s">
        <v>36</v>
      </c>
      <c r="AK4" s="816" t="s">
        <v>37</v>
      </c>
      <c r="AL4" s="818" t="s">
        <v>11</v>
      </c>
      <c r="AM4" s="819"/>
      <c r="AN4" s="818" t="s">
        <v>10</v>
      </c>
      <c r="AO4" s="819"/>
      <c r="AP4" s="820" t="s">
        <v>36</v>
      </c>
      <c r="AQ4" s="822" t="s">
        <v>37</v>
      </c>
      <c r="AR4" s="824" t="s">
        <v>42</v>
      </c>
      <c r="AS4" s="824" t="s">
        <v>12</v>
      </c>
      <c r="AT4" s="824" t="s">
        <v>13</v>
      </c>
      <c r="AU4" s="850" t="s">
        <v>14</v>
      </c>
      <c r="AV4" s="824" t="s">
        <v>36</v>
      </c>
      <c r="AW4" s="805"/>
      <c r="AX4" s="808"/>
    </row>
    <row r="5" spans="1:50" s="423" customFormat="1" ht="46.5" customHeight="1" thickBot="1" x14ac:dyDescent="0.3">
      <c r="A5" s="854"/>
      <c r="B5" s="856"/>
      <c r="C5" s="858"/>
      <c r="D5" s="860"/>
      <c r="E5" s="862"/>
      <c r="F5" s="882"/>
      <c r="G5" s="429" t="s">
        <v>27</v>
      </c>
      <c r="H5" s="430" t="s">
        <v>28</v>
      </c>
      <c r="I5" s="429" t="s">
        <v>27</v>
      </c>
      <c r="J5" s="430" t="s">
        <v>28</v>
      </c>
      <c r="K5" s="429" t="s">
        <v>27</v>
      </c>
      <c r="L5" s="430" t="s">
        <v>28</v>
      </c>
      <c r="M5" s="429" t="s">
        <v>27</v>
      </c>
      <c r="N5" s="430" t="s">
        <v>28</v>
      </c>
      <c r="O5" s="888"/>
      <c r="P5" s="888"/>
      <c r="Q5" s="431"/>
      <c r="R5" s="431"/>
      <c r="S5" s="865"/>
      <c r="T5" s="868"/>
      <c r="U5" s="871"/>
      <c r="V5" s="432" t="s">
        <v>15</v>
      </c>
      <c r="W5" s="433" t="s">
        <v>15</v>
      </c>
      <c r="X5" s="434" t="s">
        <v>15</v>
      </c>
      <c r="Y5" s="434" t="s">
        <v>15</v>
      </c>
      <c r="Z5" s="434" t="s">
        <v>15</v>
      </c>
      <c r="AA5" s="434" t="s">
        <v>15</v>
      </c>
      <c r="AB5" s="435" t="s">
        <v>15</v>
      </c>
      <c r="AC5" s="436" t="s">
        <v>18</v>
      </c>
      <c r="AD5" s="435" t="s">
        <v>15</v>
      </c>
      <c r="AE5" s="436" t="s">
        <v>18</v>
      </c>
      <c r="AF5" s="435" t="s">
        <v>15</v>
      </c>
      <c r="AG5" s="436" t="s">
        <v>18</v>
      </c>
      <c r="AH5" s="435" t="s">
        <v>15</v>
      </c>
      <c r="AI5" s="437" t="s">
        <v>18</v>
      </c>
      <c r="AJ5" s="815"/>
      <c r="AK5" s="817"/>
      <c r="AL5" s="438" t="s">
        <v>15</v>
      </c>
      <c r="AM5" s="439" t="s">
        <v>18</v>
      </c>
      <c r="AN5" s="438" t="s">
        <v>15</v>
      </c>
      <c r="AO5" s="439" t="s">
        <v>18</v>
      </c>
      <c r="AP5" s="821"/>
      <c r="AQ5" s="823"/>
      <c r="AR5" s="825"/>
      <c r="AS5" s="825"/>
      <c r="AT5" s="825"/>
      <c r="AU5" s="851"/>
      <c r="AV5" s="852"/>
      <c r="AW5" s="806"/>
      <c r="AX5" s="809"/>
    </row>
    <row r="6" spans="1:50" s="442" customFormat="1" x14ac:dyDescent="0.25">
      <c r="A6" s="440" t="str">
        <f>MensualSumatori!A37</f>
        <v>Gener</v>
      </c>
      <c r="B6" s="441">
        <f>MensualSumatori!B37</f>
        <v>0</v>
      </c>
      <c r="C6" s="441">
        <f>MensualSumatori!C37</f>
        <v>0</v>
      </c>
      <c r="D6" s="441">
        <f>MensualSumatori!D37</f>
        <v>0</v>
      </c>
      <c r="E6" s="441">
        <f>MensualSumatori!E37</f>
        <v>0</v>
      </c>
      <c r="F6" s="441">
        <f>MensualSumatori!F37</f>
        <v>0</v>
      </c>
      <c r="G6" s="441">
        <f>MensualSumatori!G37</f>
        <v>0</v>
      </c>
      <c r="H6" s="441">
        <f>MensualSumatori!H37</f>
        <v>0</v>
      </c>
      <c r="I6" s="441">
        <f>MensualSumatori!I37</f>
        <v>0</v>
      </c>
      <c r="J6" s="441">
        <f>MensualSumatori!J37</f>
        <v>0</v>
      </c>
      <c r="K6" s="441">
        <f>MensualSumatori!K37</f>
        <v>0</v>
      </c>
      <c r="L6" s="441">
        <f>MensualSumatori!L37</f>
        <v>0</v>
      </c>
      <c r="M6" s="441">
        <f>MensualSumatori!M37</f>
        <v>0</v>
      </c>
      <c r="N6" s="441">
        <f>MensualSumatori!N37</f>
        <v>0</v>
      </c>
      <c r="O6" s="441">
        <f>MensualSumatori!O37</f>
        <v>0</v>
      </c>
      <c r="P6" s="441">
        <f>MensualSumatori!P37</f>
        <v>0</v>
      </c>
      <c r="Q6" s="441">
        <f>MensualSumatori!Q37</f>
        <v>0</v>
      </c>
      <c r="R6" s="441">
        <f>MensualSumatori!R37</f>
        <v>0</v>
      </c>
      <c r="S6" s="441">
        <f>MensualSumatori!S37</f>
        <v>0</v>
      </c>
      <c r="T6" s="441">
        <f>MensualSumatori!T37</f>
        <v>0</v>
      </c>
      <c r="U6" s="441">
        <f>MensualSumatori!U37</f>
        <v>0</v>
      </c>
      <c r="V6" s="441">
        <f>MensualSumatori!V37</f>
        <v>0</v>
      </c>
      <c r="W6" s="441">
        <f>MensualSumatori!W37</f>
        <v>0</v>
      </c>
      <c r="X6" s="441">
        <f>MensualSumatori!X37</f>
        <v>0</v>
      </c>
      <c r="Y6" s="441">
        <f>MensualSumatori!Y37</f>
        <v>0</v>
      </c>
      <c r="Z6" s="441">
        <f>MensualSumatori!Z37</f>
        <v>0</v>
      </c>
      <c r="AA6" s="441">
        <f>MensualSumatori!AA37</f>
        <v>0</v>
      </c>
      <c r="AB6" s="441">
        <f>MensualSumatori!AB37</f>
        <v>0</v>
      </c>
      <c r="AC6" s="441">
        <f>MensualSumatori!AC37</f>
        <v>0</v>
      </c>
      <c r="AD6" s="441">
        <f>MensualSumatori!AD37</f>
        <v>0</v>
      </c>
      <c r="AE6" s="441">
        <f>MensualSumatori!AE37</f>
        <v>0</v>
      </c>
      <c r="AF6" s="441">
        <f>MensualSumatori!AF37</f>
        <v>0</v>
      </c>
      <c r="AG6" s="441">
        <f>MensualSumatori!AG37</f>
        <v>0</v>
      </c>
      <c r="AH6" s="441">
        <f>MensualSumatori!AH37</f>
        <v>0</v>
      </c>
      <c r="AI6" s="441">
        <f>MensualSumatori!AI37</f>
        <v>1</v>
      </c>
      <c r="AJ6" s="441">
        <f>MensualSumatori!AJ37</f>
        <v>0</v>
      </c>
      <c r="AK6" s="441">
        <f>MensualSumatori!AK37</f>
        <v>1</v>
      </c>
      <c r="AL6" s="441">
        <f>MensualSumatori!AL37</f>
        <v>0</v>
      </c>
      <c r="AM6" s="441">
        <f>MensualSumatori!AM37</f>
        <v>0</v>
      </c>
      <c r="AN6" s="441">
        <f>MensualSumatori!AN37</f>
        <v>0</v>
      </c>
      <c r="AO6" s="441">
        <f>MensualSumatori!AO37</f>
        <v>0</v>
      </c>
      <c r="AP6" s="441">
        <f>MensualSumatori!AP37</f>
        <v>0</v>
      </c>
      <c r="AQ6" s="441">
        <f>MensualSumatori!AQ37</f>
        <v>0</v>
      </c>
      <c r="AR6" s="441">
        <f>MensualSumatori!AR37</f>
        <v>0</v>
      </c>
      <c r="AS6" s="441">
        <f>MensualSumatori!AS37</f>
        <v>0</v>
      </c>
      <c r="AT6" s="441">
        <f>MensualSumatori!AT37</f>
        <v>0</v>
      </c>
      <c r="AU6" s="441">
        <f>MensualSumatori!AU37</f>
        <v>0</v>
      </c>
      <c r="AV6" s="441">
        <f>MensualSumatori!AV37</f>
        <v>0</v>
      </c>
      <c r="AW6" s="441">
        <f>MensualSumatori!AW37</f>
        <v>0</v>
      </c>
      <c r="AX6" s="441">
        <f>Procedències!H2</f>
        <v>0</v>
      </c>
    </row>
    <row r="7" spans="1:50" s="197" customFormat="1" x14ac:dyDescent="0.25"/>
    <row r="8" spans="1:50" s="197" customFormat="1" x14ac:dyDescent="0.25"/>
    <row r="9" spans="1:50" ht="19.5" x14ac:dyDescent="0.3">
      <c r="A9" s="239" t="s">
        <v>181</v>
      </c>
    </row>
    <row r="10" spans="1:50" ht="19.5" x14ac:dyDescent="0.3">
      <c r="A10" s="244" t="s">
        <v>177</v>
      </c>
    </row>
    <row r="11" spans="1:50" ht="21" x14ac:dyDescent="0.35">
      <c r="A11" s="245" t="s">
        <v>180</v>
      </c>
    </row>
  </sheetData>
  <sheetProtection algorithmName="SHA-512" hashValue="Z5lZF7kBYVzlssGRWz2pld69OPExQ9u7RgyHKr+pv9+ZVHfgfIKKygZCqQpCchxQn+JAl/MGVhFElMSmB23uRw==" saltValue="F7JI9+2SwYRD/IIqGaUsog==" spinCount="100000" sheet="1" objects="1" scenarios="1"/>
  <mergeCells count="41">
    <mergeCell ref="C1:R1"/>
    <mergeCell ref="C2:E3"/>
    <mergeCell ref="F2:F5"/>
    <mergeCell ref="G2:N2"/>
    <mergeCell ref="O2:O5"/>
    <mergeCell ref="P2:P5"/>
    <mergeCell ref="G4:H4"/>
    <mergeCell ref="I4:J4"/>
    <mergeCell ref="K4:L4"/>
    <mergeCell ref="M4:N4"/>
    <mergeCell ref="A4:A5"/>
    <mergeCell ref="B4:B5"/>
    <mergeCell ref="C4:C5"/>
    <mergeCell ref="D4:D5"/>
    <mergeCell ref="E4:E5"/>
    <mergeCell ref="AQ4:AQ5"/>
    <mergeCell ref="AR2:AV3"/>
    <mergeCell ref="AW2:AW5"/>
    <mergeCell ref="AX2:AX5"/>
    <mergeCell ref="G3:J3"/>
    <mergeCell ref="K3:N3"/>
    <mergeCell ref="S2:S5"/>
    <mergeCell ref="T2:T5"/>
    <mergeCell ref="U2:U5"/>
    <mergeCell ref="V2:AA3"/>
    <mergeCell ref="AB2:AK3"/>
    <mergeCell ref="AL2:AQ3"/>
    <mergeCell ref="AB4:AC4"/>
    <mergeCell ref="AD4:AE4"/>
    <mergeCell ref="AF4:AG4"/>
    <mergeCell ref="AH4:AI4"/>
    <mergeCell ref="AJ4:AJ5"/>
    <mergeCell ref="AK4:AK5"/>
    <mergeCell ref="AL4:AM4"/>
    <mergeCell ref="AN4:AO4"/>
    <mergeCell ref="AP4:AP5"/>
    <mergeCell ref="AR4:AR5"/>
    <mergeCell ref="AS4:AS5"/>
    <mergeCell ref="AT4:AT5"/>
    <mergeCell ref="AU4:AU5"/>
    <mergeCell ref="AV4:AV5"/>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1E79B-70D0-43B8-9A06-87FE5923BDD0}">
  <sheetPr codeName="Hoja40"/>
  <dimension ref="A2:D25"/>
  <sheetViews>
    <sheetView workbookViewId="0">
      <selection activeCell="G13" sqref="G13"/>
    </sheetView>
  </sheetViews>
  <sheetFormatPr baseColWidth="10" defaultRowHeight="15" x14ac:dyDescent="0.25"/>
  <sheetData>
    <row r="2" spans="1:4" x14ac:dyDescent="0.25">
      <c r="A2" t="s">
        <v>197</v>
      </c>
    </row>
    <row r="3" spans="1:4" x14ac:dyDescent="0.25">
      <c r="A3" t="s">
        <v>198</v>
      </c>
    </row>
    <row r="4" spans="1:4" x14ac:dyDescent="0.25">
      <c r="A4" t="s">
        <v>199</v>
      </c>
    </row>
    <row r="5" spans="1:4" x14ac:dyDescent="0.25">
      <c r="A5" t="s">
        <v>200</v>
      </c>
    </row>
    <row r="6" spans="1:4" x14ac:dyDescent="0.25">
      <c r="A6" t="s">
        <v>201</v>
      </c>
    </row>
    <row r="7" spans="1:4" x14ac:dyDescent="0.25">
      <c r="A7" t="s">
        <v>202</v>
      </c>
    </row>
    <row r="8" spans="1:4" x14ac:dyDescent="0.25">
      <c r="A8" t="s">
        <v>203</v>
      </c>
    </row>
    <row r="12" spans="1:4" x14ac:dyDescent="0.25">
      <c r="A12" t="s">
        <v>204</v>
      </c>
      <c r="D12" t="s">
        <v>214</v>
      </c>
    </row>
    <row r="13" spans="1:4" x14ac:dyDescent="0.25">
      <c r="A13" t="s">
        <v>205</v>
      </c>
      <c r="D13" t="s">
        <v>215</v>
      </c>
    </row>
    <row r="14" spans="1:4" x14ac:dyDescent="0.25">
      <c r="D14" s="1" t="s">
        <v>216</v>
      </c>
    </row>
    <row r="15" spans="1:4" x14ac:dyDescent="0.25">
      <c r="D15" s="1" t="s">
        <v>217</v>
      </c>
    </row>
    <row r="16" spans="1:4" x14ac:dyDescent="0.25">
      <c r="D16" s="1" t="s">
        <v>218</v>
      </c>
    </row>
    <row r="17" spans="4:4" x14ac:dyDescent="0.25">
      <c r="D17" s="1" t="s">
        <v>219</v>
      </c>
    </row>
    <row r="18" spans="4:4" x14ac:dyDescent="0.25">
      <c r="D18" s="1" t="s">
        <v>220</v>
      </c>
    </row>
    <row r="19" spans="4:4" x14ac:dyDescent="0.25">
      <c r="D19" s="1" t="s">
        <v>221</v>
      </c>
    </row>
    <row r="20" spans="4:4" x14ac:dyDescent="0.25">
      <c r="D20" s="1"/>
    </row>
    <row r="21" spans="4:4" x14ac:dyDescent="0.25">
      <c r="D21" s="1"/>
    </row>
    <row r="22" spans="4:4" x14ac:dyDescent="0.25">
      <c r="D22" s="1"/>
    </row>
    <row r="23" spans="4:4" x14ac:dyDescent="0.25">
      <c r="D23" s="1"/>
    </row>
    <row r="24" spans="4:4" x14ac:dyDescent="0.25">
      <c r="D24" s="1"/>
    </row>
    <row r="25" spans="4:4" x14ac:dyDescent="0.25">
      <c r="D25" s="1"/>
    </row>
  </sheetData>
  <sheetProtection algorithmName="SHA-512" hashValue="EWPHoeqVFmThwZ+Ow+QZF48o0CPqabff9L4tjiqHxlvbgUP1sAgRetv76Fw3kVEe0cgZRFW2i++pQCksDBoqSQ==" saltValue="pep1w3pK1fVanJhxX8f/YQ==" spinCount="100000" sheet="1" objects="1" scenarios="1"/>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41"/>
  <dimension ref="P6:Q9"/>
  <sheetViews>
    <sheetView zoomScale="70" zoomScaleNormal="70" zoomScalePageLayoutView="70" workbookViewId="0">
      <selection activeCell="N41" sqref="N41"/>
    </sheetView>
  </sheetViews>
  <sheetFormatPr baseColWidth="10" defaultColWidth="11.42578125" defaultRowHeight="15" x14ac:dyDescent="0.25"/>
  <sheetData>
    <row r="6" spans="16:17" x14ac:dyDescent="0.25">
      <c r="Q6" s="228">
        <v>0.01</v>
      </c>
    </row>
    <row r="7" spans="16:17" ht="17.25" x14ac:dyDescent="0.3">
      <c r="P7" s="208" t="e">
        <f>'Dades pròpies i indicadors'!M9/('Dades pròpies i indicadors'!M9+'Dades pròpies i indicadors'!M10+'Dades pròpies i indicadors'!M11)*100</f>
        <v>#DIV/0!</v>
      </c>
      <c r="Q7" t="e">
        <f>$Q$6*P7</f>
        <v>#DIV/0!</v>
      </c>
    </row>
    <row r="8" spans="16:17" ht="17.25" x14ac:dyDescent="0.3">
      <c r="P8" s="208" t="e">
        <f>'Dades pròpies i indicadors'!M10/('Dades pròpies i indicadors'!M9+'Dades pròpies i indicadors'!M10+'Dades pròpies i indicadors'!M11)*100</f>
        <v>#DIV/0!</v>
      </c>
      <c r="Q8" s="1" t="e">
        <f t="shared" ref="Q8:Q9" si="0">$Q$6*P8</f>
        <v>#DIV/0!</v>
      </c>
    </row>
    <row r="9" spans="16:17" ht="18" thickBot="1" x14ac:dyDescent="0.35">
      <c r="P9" s="215" t="e">
        <f>'Dades pròpies i indicadors'!M11/('Dades pròpies i indicadors'!M9+'Dades pròpies i indicadors'!M10+'Dades pròpies i indicadors'!M11)*100</f>
        <v>#DIV/0!</v>
      </c>
      <c r="Q9" s="1" t="e">
        <f t="shared" si="0"/>
        <v>#DIV/0!</v>
      </c>
    </row>
  </sheetData>
  <sheetProtection algorithmName="SHA-512" hashValue="/B+GKajGIuGypubb4QjaDrCVDStkNQApKiP9b6ATHYp8xfimasiRlAYVcVRKtILPqPp57jQyIdSUpl8IM2E6Pg==" saltValue="OmKtOzzGseaFrhkRghkpcw==" spinCount="100000" sheet="1" objects="1" scenarios="1"/>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42">
    <pageSetUpPr fitToPage="1"/>
  </sheetPr>
  <dimension ref="A1:L58"/>
  <sheetViews>
    <sheetView zoomScale="80" zoomScaleNormal="80" zoomScalePageLayoutView="80" workbookViewId="0">
      <selection activeCell="E8" sqref="E8"/>
    </sheetView>
  </sheetViews>
  <sheetFormatPr baseColWidth="10" defaultColWidth="11.42578125" defaultRowHeight="15" x14ac:dyDescent="0.25"/>
  <cols>
    <col min="1" max="1" width="4.42578125" style="1" customWidth="1"/>
    <col min="2" max="2" width="21.85546875" style="191" customWidth="1"/>
    <col min="3" max="3" width="10.140625" style="154" customWidth="1"/>
    <col min="4" max="4" width="10.7109375" style="154" customWidth="1"/>
    <col min="5" max="5" width="10.42578125" style="154" customWidth="1"/>
    <col min="6" max="6" width="11.42578125" style="154" customWidth="1"/>
    <col min="7" max="7" width="10.28515625" style="154" customWidth="1"/>
  </cols>
  <sheetData>
    <row r="1" spans="2:7" s="1" customFormat="1" x14ac:dyDescent="0.25">
      <c r="B1" s="191"/>
      <c r="C1" s="154"/>
      <c r="D1" s="154"/>
      <c r="E1" s="154"/>
      <c r="F1" s="154"/>
      <c r="G1" s="154"/>
    </row>
    <row r="2" spans="2:7" x14ac:dyDescent="0.25">
      <c r="B2" s="896" t="s">
        <v>112</v>
      </c>
      <c r="C2" s="896"/>
      <c r="D2" s="896"/>
      <c r="E2" s="896"/>
      <c r="F2" s="896"/>
      <c r="G2" s="896"/>
    </row>
    <row r="3" spans="2:7" s="146" customFormat="1" ht="47.25" customHeight="1" x14ac:dyDescent="0.25">
      <c r="B3" s="150"/>
      <c r="C3" s="151" t="s">
        <v>98</v>
      </c>
      <c r="D3" s="152" t="s">
        <v>99</v>
      </c>
      <c r="E3" s="152" t="s">
        <v>100</v>
      </c>
      <c r="F3" s="152" t="s">
        <v>101</v>
      </c>
      <c r="G3" s="152" t="s">
        <v>48</v>
      </c>
    </row>
    <row r="4" spans="2:7" s="146" customFormat="1" ht="39.75" customHeight="1" x14ac:dyDescent="0.15">
      <c r="B4" s="153" t="s">
        <v>104</v>
      </c>
      <c r="C4" s="158">
        <f>ResumMensual!B5+ResumMensual!B6+ResumMensual!B7+ResumMensual!B8+ResumMensual!B9+ResumMensual!B10+ResumMensual!B11+ResumMensual!B12</f>
        <v>0</v>
      </c>
      <c r="D4" s="158">
        <f>ResumMensual!B13</f>
        <v>0</v>
      </c>
      <c r="E4" s="160"/>
      <c r="F4" s="160"/>
      <c r="G4" s="159">
        <f>C4+D4</f>
        <v>0</v>
      </c>
    </row>
    <row r="5" spans="2:7" s="146" customFormat="1" ht="48.75" customHeight="1" x14ac:dyDescent="0.15">
      <c r="B5" s="153" t="s">
        <v>103</v>
      </c>
      <c r="C5" s="158">
        <f>ResumMensual!B5+ResumMensual!B6+ResumMensual!B7+ResumMensual!B8+ResumMensual!B9+ResumMensual!B10+ResumMensual!B11+ResumMensual!B12</f>
        <v>0</v>
      </c>
      <c r="D5" s="158">
        <f>ResumMensual!B13</f>
        <v>0</v>
      </c>
      <c r="E5" s="158">
        <f>ResumMensual!C20</f>
        <v>0</v>
      </c>
      <c r="F5" s="160"/>
      <c r="G5" s="159">
        <f>C5+D5+E5</f>
        <v>0</v>
      </c>
    </row>
    <row r="6" spans="2:7" ht="51" customHeight="1" x14ac:dyDescent="0.25">
      <c r="B6" s="153" t="s">
        <v>102</v>
      </c>
      <c r="C6" s="158">
        <f>ResumMensual!B5+ResumMensual!B6+ResumMensual!B7+ResumMensual!B8+ResumMensual!B9+ResumMensual!B10+ResumMensual!B11+ResumMensual!B12</f>
        <v>0</v>
      </c>
      <c r="D6" s="158">
        <f>ResumMensual!B13</f>
        <v>0</v>
      </c>
      <c r="E6" s="158">
        <f>ResumMensual!C20</f>
        <v>0</v>
      </c>
      <c r="F6" s="158">
        <f>ResumMensual!C24</f>
        <v>0</v>
      </c>
      <c r="G6" s="159">
        <f>C6+D6+E6+F6</f>
        <v>0</v>
      </c>
    </row>
    <row r="7" spans="2:7" s="1" customFormat="1" ht="21.75" customHeight="1" x14ac:dyDescent="0.25">
      <c r="B7" s="184"/>
      <c r="C7" s="185"/>
      <c r="D7" s="185"/>
      <c r="E7" s="186"/>
      <c r="F7" s="186"/>
      <c r="G7" s="187"/>
    </row>
    <row r="8" spans="2:7" s="1" customFormat="1" ht="21.75" customHeight="1" x14ac:dyDescent="0.25">
      <c r="B8" s="184"/>
      <c r="C8" s="185"/>
      <c r="D8" s="185"/>
      <c r="E8" s="186"/>
      <c r="F8" s="186"/>
      <c r="G8" s="187"/>
    </row>
    <row r="9" spans="2:7" s="1" customFormat="1" ht="21.75" customHeight="1" x14ac:dyDescent="0.25">
      <c r="B9" s="184"/>
      <c r="C9" s="185"/>
      <c r="D9" s="185"/>
      <c r="E9" s="186"/>
      <c r="F9" s="186"/>
      <c r="G9" s="187"/>
    </row>
    <row r="10" spans="2:7" s="1" customFormat="1" ht="21.75" customHeight="1" x14ac:dyDescent="0.25">
      <c r="B10" s="184"/>
      <c r="C10" s="185"/>
      <c r="D10" s="185"/>
      <c r="E10" s="186"/>
      <c r="F10" s="186"/>
      <c r="G10" s="187"/>
    </row>
    <row r="12" spans="2:7" s="1" customFormat="1" x14ac:dyDescent="0.25">
      <c r="B12" s="191"/>
      <c r="C12" s="154"/>
      <c r="D12" s="154"/>
      <c r="E12" s="154"/>
      <c r="F12" s="154"/>
      <c r="G12" s="154"/>
    </row>
    <row r="13" spans="2:7" s="1" customFormat="1" x14ac:dyDescent="0.25">
      <c r="B13" s="191"/>
      <c r="C13" s="154"/>
      <c r="D13" s="154"/>
      <c r="E13" s="154"/>
      <c r="F13" s="154"/>
      <c r="G13" s="154"/>
    </row>
    <row r="14" spans="2:7" s="1" customFormat="1" x14ac:dyDescent="0.25">
      <c r="B14" s="191"/>
      <c r="C14" s="154"/>
      <c r="D14" s="154"/>
      <c r="E14" s="154"/>
      <c r="F14" s="154"/>
      <c r="G14" s="154"/>
    </row>
    <row r="15" spans="2:7" s="1" customFormat="1" x14ac:dyDescent="0.25">
      <c r="B15" s="191"/>
      <c r="C15" s="154"/>
      <c r="D15" s="154"/>
      <c r="E15" s="154"/>
      <c r="F15" s="154"/>
      <c r="G15" s="154"/>
    </row>
    <row r="16" spans="2:7" s="1" customFormat="1" x14ac:dyDescent="0.25">
      <c r="B16" s="191"/>
      <c r="C16" s="154"/>
      <c r="D16" s="154"/>
      <c r="E16" s="154"/>
      <c r="F16" s="154"/>
      <c r="G16" s="154"/>
    </row>
    <row r="17" spans="2:7" s="1" customFormat="1" x14ac:dyDescent="0.25">
      <c r="B17" s="191"/>
      <c r="C17" s="154"/>
      <c r="D17" s="154"/>
      <c r="E17" s="154"/>
      <c r="F17" s="154"/>
      <c r="G17" s="154"/>
    </row>
    <row r="18" spans="2:7" s="1" customFormat="1" x14ac:dyDescent="0.25">
      <c r="B18" s="191"/>
      <c r="C18" s="154"/>
      <c r="D18" s="154"/>
      <c r="E18" s="154"/>
      <c r="F18" s="154"/>
      <c r="G18" s="154"/>
    </row>
    <row r="19" spans="2:7" s="1" customFormat="1" x14ac:dyDescent="0.25">
      <c r="B19" s="191"/>
      <c r="C19" s="154"/>
      <c r="D19" s="154"/>
      <c r="E19" s="154"/>
      <c r="F19" s="154"/>
      <c r="G19" s="154"/>
    </row>
    <row r="22" spans="2:7" x14ac:dyDescent="0.25">
      <c r="B22" s="896" t="s">
        <v>105</v>
      </c>
      <c r="C22" s="896"/>
      <c r="D22" s="896"/>
    </row>
    <row r="23" spans="2:7" x14ac:dyDescent="0.25">
      <c r="B23" s="192"/>
      <c r="C23" s="147" t="s">
        <v>106</v>
      </c>
      <c r="D23" s="147" t="s">
        <v>107</v>
      </c>
    </row>
    <row r="24" spans="2:7" ht="22.5" x14ac:dyDescent="0.25">
      <c r="B24" s="193" t="s">
        <v>113</v>
      </c>
      <c r="C24" s="158">
        <f>ResumMensual!B5</f>
        <v>0</v>
      </c>
      <c r="D24" s="148" t="e">
        <f>C24/C27*100</f>
        <v>#REF!</v>
      </c>
    </row>
    <row r="25" spans="2:7" ht="22.5" x14ac:dyDescent="0.25">
      <c r="B25" s="193" t="s">
        <v>114</v>
      </c>
      <c r="C25" s="158">
        <f>ResumMensual!B6+ResumMensual!B8+ResumMensual!B10</f>
        <v>0</v>
      </c>
      <c r="D25" s="148" t="e">
        <f>C25/C27*100</f>
        <v>#REF!</v>
      </c>
    </row>
    <row r="26" spans="2:7" ht="22.5" x14ac:dyDescent="0.25">
      <c r="B26" s="193" t="s">
        <v>108</v>
      </c>
      <c r="C26" s="158" t="e">
        <f>ResumMensual!B7+ResumMensual!B9+ResumMensual!B11+ResumMensual!B12+ResumMensual!#REF!</f>
        <v>#REF!</v>
      </c>
      <c r="D26" s="148" t="e">
        <f>C26/C27*100</f>
        <v>#REF!</v>
      </c>
    </row>
    <row r="27" spans="2:7" x14ac:dyDescent="0.25">
      <c r="B27" s="193" t="s">
        <v>48</v>
      </c>
      <c r="C27" s="157" t="e">
        <f>C24+C25+C26</f>
        <v>#REF!</v>
      </c>
      <c r="D27" s="148" t="e">
        <f>C27/C27*100</f>
        <v>#REF!</v>
      </c>
    </row>
    <row r="28" spans="2:7" x14ac:dyDescent="0.25">
      <c r="B28" s="194"/>
      <c r="C28" s="155"/>
      <c r="D28" s="156"/>
    </row>
    <row r="29" spans="2:7" s="1" customFormat="1" x14ac:dyDescent="0.25">
      <c r="B29" s="194"/>
      <c r="C29" s="155"/>
      <c r="D29" s="156"/>
      <c r="E29" s="154"/>
      <c r="F29" s="154"/>
      <c r="G29" s="154"/>
    </row>
    <row r="30" spans="2:7" s="1" customFormat="1" x14ac:dyDescent="0.25">
      <c r="B30" s="194"/>
      <c r="C30" s="155"/>
      <c r="D30" s="156"/>
      <c r="E30" s="154"/>
      <c r="F30" s="154"/>
      <c r="G30" s="154"/>
    </row>
    <row r="31" spans="2:7" s="1" customFormat="1" x14ac:dyDescent="0.25">
      <c r="B31" s="194"/>
      <c r="C31" s="155"/>
      <c r="D31" s="156"/>
      <c r="E31" s="154"/>
      <c r="F31" s="154"/>
      <c r="G31" s="154"/>
    </row>
    <row r="32" spans="2:7" s="1" customFormat="1" x14ac:dyDescent="0.25">
      <c r="B32" s="194"/>
      <c r="C32" s="155"/>
      <c r="D32" s="156"/>
      <c r="E32" s="154"/>
      <c r="F32" s="154"/>
      <c r="G32" s="154"/>
    </row>
    <row r="33" spans="2:7" s="1" customFormat="1" x14ac:dyDescent="0.25">
      <c r="B33" s="194"/>
      <c r="C33" s="155"/>
      <c r="D33" s="156"/>
      <c r="E33" s="154"/>
      <c r="F33" s="154"/>
      <c r="G33" s="154"/>
    </row>
    <row r="34" spans="2:7" x14ac:dyDescent="0.25">
      <c r="B34" s="194"/>
      <c r="C34" s="155"/>
      <c r="D34" s="156"/>
    </row>
    <row r="35" spans="2:7" s="1" customFormat="1" x14ac:dyDescent="0.25">
      <c r="B35" s="194"/>
      <c r="C35" s="155"/>
      <c r="D35" s="156"/>
      <c r="E35" s="154"/>
      <c r="F35" s="154"/>
      <c r="G35" s="154"/>
    </row>
    <row r="36" spans="2:7" s="1" customFormat="1" x14ac:dyDescent="0.25">
      <c r="B36" s="194"/>
      <c r="C36" s="155"/>
      <c r="D36" s="156"/>
      <c r="E36" s="154"/>
      <c r="F36" s="154"/>
      <c r="G36" s="154"/>
    </row>
    <row r="37" spans="2:7" s="1" customFormat="1" x14ac:dyDescent="0.25">
      <c r="B37" s="194"/>
      <c r="C37" s="155"/>
      <c r="D37" s="156"/>
      <c r="E37" s="154"/>
      <c r="F37" s="154"/>
      <c r="G37" s="154"/>
    </row>
    <row r="38" spans="2:7" s="1" customFormat="1" x14ac:dyDescent="0.25">
      <c r="B38" s="194"/>
      <c r="C38" s="155"/>
      <c r="D38" s="156"/>
      <c r="E38" s="154"/>
      <c r="F38" s="154"/>
      <c r="G38" s="154"/>
    </row>
    <row r="39" spans="2:7" s="1" customFormat="1" x14ac:dyDescent="0.25">
      <c r="B39" s="194"/>
      <c r="C39" s="155"/>
      <c r="D39" s="156"/>
      <c r="E39" s="154"/>
      <c r="F39" s="154"/>
      <c r="G39" s="154"/>
    </row>
    <row r="40" spans="2:7" x14ac:dyDescent="0.25">
      <c r="B40" s="194"/>
      <c r="C40" s="155"/>
      <c r="D40" s="156"/>
    </row>
    <row r="41" spans="2:7" x14ac:dyDescent="0.25">
      <c r="B41" s="896" t="s">
        <v>109</v>
      </c>
      <c r="C41" s="896"/>
      <c r="D41" s="896"/>
    </row>
    <row r="42" spans="2:7" x14ac:dyDescent="0.25">
      <c r="B42" s="192"/>
      <c r="C42" s="147" t="s">
        <v>106</v>
      </c>
      <c r="D42" s="147" t="s">
        <v>107</v>
      </c>
    </row>
    <row r="43" spans="2:7" x14ac:dyDescent="0.25">
      <c r="B43" s="195" t="s">
        <v>110</v>
      </c>
      <c r="C43" s="158">
        <f>ResumMensual!B8+ResumMensual!B9</f>
        <v>0</v>
      </c>
      <c r="D43" s="149" t="e">
        <f>C43/C45*100</f>
        <v>#REF!</v>
      </c>
    </row>
    <row r="44" spans="2:7" x14ac:dyDescent="0.25">
      <c r="B44" s="195" t="s">
        <v>111</v>
      </c>
      <c r="C44" s="158" t="e">
        <f>ResumMensual!B5+ResumMensual!B6+ResumMensual!B7+ResumMensual!B10+ResumMensual!B11+ResumMensual!B12+ResumMensual!#REF!</f>
        <v>#REF!</v>
      </c>
      <c r="D44" s="149" t="e">
        <f>C44/C45*100</f>
        <v>#REF!</v>
      </c>
    </row>
    <row r="45" spans="2:7" x14ac:dyDescent="0.25">
      <c r="B45" s="195" t="s">
        <v>48</v>
      </c>
      <c r="C45" s="157" t="e">
        <f>C43+C44</f>
        <v>#REF!</v>
      </c>
      <c r="D45" s="149" t="e">
        <f>C45/C45*100</f>
        <v>#REF!</v>
      </c>
    </row>
    <row r="47" spans="2:7" s="1" customFormat="1" x14ac:dyDescent="0.25">
      <c r="B47" s="191"/>
      <c r="C47" s="154"/>
      <c r="D47" s="154"/>
      <c r="E47" s="154"/>
      <c r="F47" s="154"/>
      <c r="G47" s="154"/>
    </row>
    <row r="48" spans="2:7" s="1" customFormat="1" x14ac:dyDescent="0.25">
      <c r="B48" s="191"/>
      <c r="C48" s="154"/>
      <c r="D48" s="154"/>
      <c r="E48" s="154"/>
      <c r="F48" s="154"/>
      <c r="G48" s="154"/>
    </row>
    <row r="49" spans="2:12" s="1" customFormat="1" x14ac:dyDescent="0.25">
      <c r="B49" s="191"/>
      <c r="C49" s="154"/>
      <c r="D49" s="154"/>
      <c r="E49" s="154"/>
      <c r="F49" s="154"/>
      <c r="G49" s="154"/>
    </row>
    <row r="50" spans="2:12" s="1" customFormat="1" x14ac:dyDescent="0.25">
      <c r="B50" s="191"/>
      <c r="C50" s="154"/>
      <c r="D50" s="154"/>
      <c r="E50" s="154"/>
      <c r="F50" s="154"/>
      <c r="G50" s="154"/>
    </row>
    <row r="51" spans="2:12" s="1" customFormat="1" x14ac:dyDescent="0.25">
      <c r="B51" s="191"/>
      <c r="C51" s="154"/>
      <c r="D51" s="154"/>
      <c r="E51" s="154"/>
      <c r="F51" s="154"/>
      <c r="G51" s="154"/>
    </row>
    <row r="52" spans="2:12" s="1" customFormat="1" x14ac:dyDescent="0.25">
      <c r="B52" s="191"/>
      <c r="C52" s="154"/>
      <c r="D52" s="154"/>
      <c r="E52" s="154"/>
      <c r="F52" s="154"/>
      <c r="G52" s="154"/>
    </row>
    <row r="54" spans="2:12" x14ac:dyDescent="0.25">
      <c r="B54" s="897" t="s">
        <v>127</v>
      </c>
      <c r="C54" s="897"/>
      <c r="D54" s="897"/>
      <c r="E54" s="897"/>
      <c r="F54" s="897"/>
      <c r="G54" s="897"/>
      <c r="H54" s="897"/>
      <c r="I54" s="897"/>
      <c r="J54" s="897"/>
      <c r="K54" s="897"/>
      <c r="L54" s="897"/>
    </row>
    <row r="55" spans="2:12" s="146" customFormat="1" ht="46.5" customHeight="1" x14ac:dyDescent="0.25">
      <c r="B55" s="152"/>
      <c r="C55" s="152" t="s">
        <v>115</v>
      </c>
      <c r="D55" s="152" t="s">
        <v>116</v>
      </c>
      <c r="E55" s="152" t="s">
        <v>117</v>
      </c>
      <c r="F55" s="152" t="s">
        <v>118</v>
      </c>
      <c r="G55" s="152" t="s">
        <v>119</v>
      </c>
      <c r="H55" s="152" t="s">
        <v>120</v>
      </c>
      <c r="I55" s="152" t="s">
        <v>121</v>
      </c>
      <c r="J55" s="152" t="s">
        <v>122</v>
      </c>
      <c r="K55" s="152" t="s">
        <v>123</v>
      </c>
      <c r="L55" s="152" t="s">
        <v>48</v>
      </c>
    </row>
    <row r="56" spans="2:12" ht="25.5" customHeight="1" x14ac:dyDescent="0.25">
      <c r="B56" s="161" t="s">
        <v>124</v>
      </c>
      <c r="C56" s="158">
        <f>ResumMensual!D68</f>
        <v>0</v>
      </c>
      <c r="D56" s="158">
        <f>ResumMensual!C33</f>
        <v>0</v>
      </c>
      <c r="E56" s="158">
        <f>ResumMensual!E42</f>
        <v>0</v>
      </c>
      <c r="F56" s="158"/>
      <c r="G56" s="158"/>
      <c r="H56" s="158"/>
      <c r="I56" s="158"/>
      <c r="J56" s="158"/>
      <c r="K56" s="158"/>
      <c r="L56" s="158">
        <f>C56+D56+E56</f>
        <v>0</v>
      </c>
    </row>
    <row r="57" spans="2:12" ht="33.75" x14ac:dyDescent="0.25">
      <c r="B57" s="161" t="s">
        <v>125</v>
      </c>
      <c r="C57" s="158">
        <f>ResumMensual!D68</f>
        <v>0</v>
      </c>
      <c r="D57" s="158">
        <f>ResumMensual!C33</f>
        <v>0</v>
      </c>
      <c r="E57" s="158">
        <f>ResumMensual!E42</f>
        <v>0</v>
      </c>
      <c r="F57" s="158">
        <f>ResumMensual!E50</f>
        <v>0</v>
      </c>
      <c r="G57" s="158">
        <f>ResumMensual!E51</f>
        <v>0</v>
      </c>
      <c r="H57" s="158">
        <f>ResumMensual!E52</f>
        <v>0</v>
      </c>
      <c r="I57" s="158">
        <f>ResumMensual!E53</f>
        <v>0</v>
      </c>
      <c r="J57" s="160"/>
      <c r="K57" s="160"/>
      <c r="L57" s="158">
        <f>C57+D57+E57+F57+G57+H57+I57</f>
        <v>0</v>
      </c>
    </row>
    <row r="58" spans="2:12" ht="33.75" x14ac:dyDescent="0.25">
      <c r="B58" s="161" t="s">
        <v>126</v>
      </c>
      <c r="C58" s="158">
        <f>ResumMensual!D68</f>
        <v>0</v>
      </c>
      <c r="D58" s="158">
        <f>ResumMensual!C33</f>
        <v>0</v>
      </c>
      <c r="E58" s="158">
        <f>ResumMensual!E42</f>
        <v>0</v>
      </c>
      <c r="F58" s="158">
        <f>ResumMensual!E50</f>
        <v>0</v>
      </c>
      <c r="G58" s="158">
        <f>ResumMensual!E51</f>
        <v>0</v>
      </c>
      <c r="H58" s="158">
        <f>ResumMensual!E52</f>
        <v>0</v>
      </c>
      <c r="I58" s="158">
        <f>ResumMensual!E53</f>
        <v>0</v>
      </c>
      <c r="J58" s="158">
        <f>ResumMensual!E58</f>
        <v>0</v>
      </c>
      <c r="K58" s="158">
        <f>ResumMensual!E59</f>
        <v>0</v>
      </c>
      <c r="L58" s="158">
        <f>C58+D58+E58+F58+G58+H58+I58+J58+K58</f>
        <v>0</v>
      </c>
    </row>
  </sheetData>
  <sheetProtection algorithmName="SHA-512" hashValue="B5Uwefy4Le/w7GXc+f6eHk6Sd2VZMHwjWbcc/mrpySRP7JsTfIo8VimGXwoGNcVIEAI3tkQpZ5VoGvRsEr4aVg==" saltValue="d08b6jY7CwK3XgXCXwFFXQ==" spinCount="100000" sheet="1" objects="1" scenarios="1"/>
  <mergeCells count="4">
    <mergeCell ref="B22:D22"/>
    <mergeCell ref="B41:D41"/>
    <mergeCell ref="B2:G2"/>
    <mergeCell ref="B54:L54"/>
  </mergeCells>
  <pageMargins left="0.7" right="0.7" top="0.75" bottom="0.75" header="0.3" footer="0.3"/>
  <pageSetup paperSize="9" scale="53"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B1:AJ61"/>
  <sheetViews>
    <sheetView zoomScale="80" zoomScaleNormal="80" zoomScalePageLayoutView="85" workbookViewId="0">
      <selection activeCell="C6" sqref="C6"/>
    </sheetView>
  </sheetViews>
  <sheetFormatPr baseColWidth="10" defaultColWidth="7.5703125" defaultRowHeight="15" x14ac:dyDescent="0.25"/>
  <cols>
    <col min="1" max="1" width="1.7109375" style="1" customWidth="1"/>
    <col min="2" max="2" width="7.5703125" style="11"/>
    <col min="3" max="10" width="7.5703125" style="1"/>
    <col min="11" max="11" width="6.7109375" style="1" customWidth="1"/>
    <col min="12" max="12" width="6.140625" style="1" customWidth="1"/>
    <col min="13" max="22" width="7.5703125" style="1"/>
    <col min="23" max="23" width="9.5703125" style="1" customWidth="1"/>
    <col min="24" max="24" width="10.28515625" style="1" customWidth="1"/>
    <col min="25" max="25" width="12" style="1" customWidth="1"/>
    <col min="26" max="28" width="7.5703125" style="1"/>
    <col min="29" max="29" width="9.85546875" style="1" bestFit="1" customWidth="1"/>
    <col min="30" max="34" width="7.5703125" style="1"/>
    <col min="35" max="35" width="20.5703125" style="197" customWidth="1"/>
    <col min="36" max="36" width="22.28515625" style="197" customWidth="1"/>
    <col min="37" max="16384" width="7.5703125" style="1"/>
  </cols>
  <sheetData>
    <row r="1" spans="2:33" ht="26.25" customHeight="1" thickBot="1" x14ac:dyDescent="0.3">
      <c r="B1" s="12" t="str">
        <f>MensualSumatori!A1</f>
        <v>Gener</v>
      </c>
      <c r="C1" s="532" t="s">
        <v>45</v>
      </c>
      <c r="D1" s="533"/>
      <c r="E1" s="533"/>
      <c r="F1" s="533"/>
      <c r="G1" s="533"/>
      <c r="H1" s="533"/>
      <c r="I1" s="533"/>
      <c r="J1" s="533"/>
      <c r="K1" s="533"/>
      <c r="L1" s="534"/>
      <c r="S1" s="505" t="s">
        <v>190</v>
      </c>
      <c r="T1" s="506"/>
      <c r="U1" s="507"/>
      <c r="V1" s="279"/>
    </row>
    <row r="2" spans="2:33" ht="14.25" customHeight="1" x14ac:dyDescent="0.25">
      <c r="B2" s="12">
        <v>5</v>
      </c>
      <c r="C2" s="535" t="s">
        <v>1</v>
      </c>
      <c r="D2" s="536"/>
      <c r="E2" s="536"/>
      <c r="F2" s="592" t="s">
        <v>2</v>
      </c>
      <c r="G2" s="535" t="s">
        <v>24</v>
      </c>
      <c r="H2" s="536"/>
      <c r="I2" s="536"/>
      <c r="J2" s="537"/>
      <c r="K2" s="541" t="s">
        <v>169</v>
      </c>
      <c r="L2" s="541" t="s">
        <v>170</v>
      </c>
      <c r="M2" s="508" t="s">
        <v>0</v>
      </c>
      <c r="N2" s="509"/>
      <c r="O2" s="509"/>
      <c r="P2" s="509"/>
      <c r="Q2" s="509"/>
      <c r="R2" s="510"/>
      <c r="S2" s="514" t="s">
        <v>29</v>
      </c>
      <c r="T2" s="515"/>
      <c r="U2" s="515"/>
      <c r="V2" s="516"/>
      <c r="W2" s="274"/>
      <c r="X2" s="274"/>
    </row>
    <row r="3" spans="2:33" ht="14.25" customHeight="1" thickBot="1" x14ac:dyDescent="0.3">
      <c r="C3" s="538"/>
      <c r="D3" s="539"/>
      <c r="E3" s="539"/>
      <c r="F3" s="593"/>
      <c r="G3" s="538"/>
      <c r="H3" s="539"/>
      <c r="I3" s="539"/>
      <c r="J3" s="540"/>
      <c r="K3" s="542"/>
      <c r="L3" s="542"/>
      <c r="M3" s="511"/>
      <c r="N3" s="512"/>
      <c r="O3" s="512"/>
      <c r="P3" s="512"/>
      <c r="Q3" s="512"/>
      <c r="R3" s="513"/>
      <c r="S3" s="517"/>
      <c r="T3" s="518"/>
      <c r="U3" s="518"/>
      <c r="V3" s="519"/>
      <c r="W3" s="274"/>
      <c r="X3" s="274"/>
    </row>
    <row r="4" spans="2:33" ht="30.75" customHeight="1" thickBot="1" x14ac:dyDescent="0.3">
      <c r="B4" s="586" t="s">
        <v>17</v>
      </c>
      <c r="C4" s="588" t="s">
        <v>3</v>
      </c>
      <c r="D4" s="588" t="s">
        <v>4</v>
      </c>
      <c r="E4" s="590" t="s">
        <v>5</v>
      </c>
      <c r="F4" s="593"/>
      <c r="G4" s="544" t="s">
        <v>25</v>
      </c>
      <c r="H4" s="545"/>
      <c r="I4" s="544" t="s">
        <v>5</v>
      </c>
      <c r="J4" s="545"/>
      <c r="K4" s="542"/>
      <c r="L4" s="542"/>
      <c r="M4" s="44" t="s">
        <v>186</v>
      </c>
      <c r="N4" s="44" t="s">
        <v>187</v>
      </c>
      <c r="O4" s="45" t="s">
        <v>22</v>
      </c>
      <c r="P4" s="46" t="s">
        <v>23</v>
      </c>
      <c r="Q4" s="45" t="s">
        <v>188</v>
      </c>
      <c r="R4" s="46" t="s">
        <v>189</v>
      </c>
      <c r="S4" s="524" t="s">
        <v>6</v>
      </c>
      <c r="T4" s="520" t="s">
        <v>7</v>
      </c>
      <c r="U4" s="520" t="s">
        <v>8</v>
      </c>
      <c r="V4" s="522" t="s">
        <v>9</v>
      </c>
      <c r="W4" s="274"/>
      <c r="X4" s="274"/>
    </row>
    <row r="5" spans="2:33" ht="36.75" customHeight="1" thickBot="1" x14ac:dyDescent="0.3">
      <c r="B5" s="587"/>
      <c r="C5" s="589"/>
      <c r="D5" s="589"/>
      <c r="E5" s="591"/>
      <c r="F5" s="594"/>
      <c r="G5" s="265" t="s">
        <v>21</v>
      </c>
      <c r="H5" s="272" t="s">
        <v>26</v>
      </c>
      <c r="I5" s="266" t="s">
        <v>21</v>
      </c>
      <c r="J5" s="271" t="s">
        <v>26</v>
      </c>
      <c r="K5" s="543"/>
      <c r="L5" s="543"/>
      <c r="M5" s="20" t="s">
        <v>15</v>
      </c>
      <c r="N5" s="164" t="s">
        <v>15</v>
      </c>
      <c r="O5" s="21" t="s">
        <v>15</v>
      </c>
      <c r="P5" s="21" t="s">
        <v>15</v>
      </c>
      <c r="Q5" s="21" t="s">
        <v>15</v>
      </c>
      <c r="R5" s="21" t="s">
        <v>15</v>
      </c>
      <c r="S5" s="525"/>
      <c r="T5" s="521"/>
      <c r="U5" s="521"/>
      <c r="V5" s="523"/>
      <c r="W5" s="278" t="s">
        <v>225</v>
      </c>
      <c r="X5" s="462" t="s">
        <v>222</v>
      </c>
      <c r="Y5" s="463" t="s">
        <v>250</v>
      </c>
      <c r="Z5" s="515" t="s">
        <v>44</v>
      </c>
      <c r="AA5" s="515"/>
      <c r="AB5" s="516"/>
      <c r="AD5" s="557" t="s">
        <v>184</v>
      </c>
      <c r="AE5" s="558"/>
      <c r="AF5" s="558"/>
      <c r="AG5" s="559"/>
    </row>
    <row r="6" spans="2:33" ht="14.25" customHeight="1" thickBot="1" x14ac:dyDescent="0.3">
      <c r="B6" s="188">
        <v>1</v>
      </c>
      <c r="C6" s="179"/>
      <c r="D6" s="180"/>
      <c r="E6" s="165"/>
      <c r="F6" s="416"/>
      <c r="G6" s="412"/>
      <c r="H6" s="166"/>
      <c r="I6" s="166"/>
      <c r="J6" s="166"/>
      <c r="K6" s="167"/>
      <c r="L6" s="170"/>
      <c r="M6" s="167"/>
      <c r="N6" s="168"/>
      <c r="O6" s="168"/>
      <c r="P6" s="168"/>
      <c r="Q6" s="168"/>
      <c r="R6" s="170"/>
      <c r="S6" s="181"/>
      <c r="T6" s="168"/>
      <c r="U6" s="169"/>
      <c r="V6" s="169"/>
      <c r="W6" s="446"/>
      <c r="X6" s="448"/>
      <c r="Y6" s="452"/>
      <c r="Z6" s="555"/>
      <c r="AA6" s="555"/>
      <c r="AB6" s="556"/>
      <c r="AD6" s="544" t="s">
        <v>25</v>
      </c>
      <c r="AE6" s="545"/>
      <c r="AF6" s="544" t="s">
        <v>5</v>
      </c>
      <c r="AG6" s="545"/>
    </row>
    <row r="7" spans="2:33" ht="14.25" customHeight="1" x14ac:dyDescent="0.25">
      <c r="B7" s="189">
        <v>2</v>
      </c>
      <c r="C7" s="182"/>
      <c r="D7" s="174"/>
      <c r="E7" s="171"/>
      <c r="F7" s="417"/>
      <c r="G7" s="413"/>
      <c r="H7" s="173"/>
      <c r="I7" s="173"/>
      <c r="J7" s="173"/>
      <c r="K7" s="172"/>
      <c r="L7" s="173"/>
      <c r="M7" s="172"/>
      <c r="N7" s="174"/>
      <c r="O7" s="174"/>
      <c r="P7" s="174"/>
      <c r="Q7" s="174"/>
      <c r="R7" s="173"/>
      <c r="S7" s="182"/>
      <c r="T7" s="174"/>
      <c r="U7" s="171"/>
      <c r="V7" s="171"/>
      <c r="W7" s="417"/>
      <c r="X7" s="449"/>
      <c r="Y7" s="454"/>
      <c r="Z7" s="486" t="s">
        <v>6</v>
      </c>
      <c r="AA7" s="487"/>
      <c r="AB7" s="56"/>
      <c r="AD7" s="493" t="s">
        <v>21</v>
      </c>
      <c r="AE7" s="560" t="s">
        <v>26</v>
      </c>
      <c r="AF7" s="493" t="s">
        <v>21</v>
      </c>
      <c r="AG7" s="560" t="s">
        <v>26</v>
      </c>
    </row>
    <row r="8" spans="2:33" ht="14.25" customHeight="1" thickBot="1" x14ac:dyDescent="0.3">
      <c r="B8" s="190">
        <v>3</v>
      </c>
      <c r="C8" s="183"/>
      <c r="D8" s="178"/>
      <c r="E8" s="175"/>
      <c r="F8" s="418"/>
      <c r="G8" s="414"/>
      <c r="H8" s="177"/>
      <c r="I8" s="177"/>
      <c r="J8" s="177"/>
      <c r="K8" s="176"/>
      <c r="L8" s="177"/>
      <c r="M8" s="176"/>
      <c r="N8" s="178"/>
      <c r="O8" s="178"/>
      <c r="P8" s="178"/>
      <c r="Q8" s="178"/>
      <c r="R8" s="177"/>
      <c r="S8" s="183"/>
      <c r="T8" s="178"/>
      <c r="U8" s="175"/>
      <c r="V8" s="175"/>
      <c r="W8" s="418"/>
      <c r="X8" s="450"/>
      <c r="Y8" s="452"/>
      <c r="Z8" s="562" t="s">
        <v>7</v>
      </c>
      <c r="AA8" s="563"/>
      <c r="AB8" s="56"/>
      <c r="AD8" s="494"/>
      <c r="AE8" s="561"/>
      <c r="AF8" s="494"/>
      <c r="AG8" s="561"/>
    </row>
    <row r="9" spans="2:33" ht="14.25" customHeight="1" thickBot="1" x14ac:dyDescent="0.3">
      <c r="B9" s="189">
        <v>4</v>
      </c>
      <c r="C9" s="182"/>
      <c r="D9" s="174"/>
      <c r="E9" s="171"/>
      <c r="F9" s="417"/>
      <c r="G9" s="413"/>
      <c r="H9" s="173"/>
      <c r="I9" s="173"/>
      <c r="J9" s="173"/>
      <c r="K9" s="172"/>
      <c r="L9" s="173"/>
      <c r="M9" s="172"/>
      <c r="N9" s="174"/>
      <c r="O9" s="174"/>
      <c r="P9" s="174"/>
      <c r="Q9" s="174"/>
      <c r="R9" s="173"/>
      <c r="S9" s="182"/>
      <c r="T9" s="174"/>
      <c r="U9" s="171"/>
      <c r="V9" s="171"/>
      <c r="W9" s="417"/>
      <c r="X9" s="449"/>
      <c r="Y9" s="454"/>
      <c r="Z9" s="486" t="s">
        <v>8</v>
      </c>
      <c r="AA9" s="487"/>
      <c r="AB9" s="56"/>
      <c r="AD9" s="273">
        <f>COUNTIFS(G6:G35,"&gt;4")</f>
        <v>0</v>
      </c>
      <c r="AE9" s="273">
        <f>COUNTIFS(H6:H35,"&gt;4")</f>
        <v>0</v>
      </c>
      <c r="AF9" s="273">
        <f>COUNTIFS(I6:I35,"&gt;4")</f>
        <v>0</v>
      </c>
      <c r="AG9" s="273">
        <f>COUNTIFS(J6:J35,"&gt;4")</f>
        <v>0</v>
      </c>
    </row>
    <row r="10" spans="2:33" ht="14.25" customHeight="1" thickBot="1" x14ac:dyDescent="0.3">
      <c r="B10" s="190">
        <v>5</v>
      </c>
      <c r="C10" s="183"/>
      <c r="D10" s="178"/>
      <c r="E10" s="175"/>
      <c r="F10" s="418"/>
      <c r="G10" s="414"/>
      <c r="H10" s="177"/>
      <c r="I10" s="177"/>
      <c r="J10" s="177"/>
      <c r="K10" s="176"/>
      <c r="L10" s="177"/>
      <c r="M10" s="176"/>
      <c r="N10" s="178"/>
      <c r="O10" s="178"/>
      <c r="P10" s="178"/>
      <c r="Q10" s="178"/>
      <c r="R10" s="177"/>
      <c r="S10" s="183"/>
      <c r="T10" s="178"/>
      <c r="U10" s="175"/>
      <c r="V10" s="175"/>
      <c r="W10" s="418"/>
      <c r="X10" s="450"/>
      <c r="Y10" s="452"/>
      <c r="Z10" s="488" t="s">
        <v>9</v>
      </c>
      <c r="AA10" s="489"/>
      <c r="AB10" s="57"/>
      <c r="AD10" s="490" t="s">
        <v>185</v>
      </c>
      <c r="AE10" s="491"/>
      <c r="AF10" s="492"/>
      <c r="AG10" s="273">
        <f>AD9+AE9+AF9+AG9</f>
        <v>0</v>
      </c>
    </row>
    <row r="11" spans="2:33" ht="14.25" customHeight="1" x14ac:dyDescent="0.25">
      <c r="B11" s="189">
        <v>6</v>
      </c>
      <c r="C11" s="182"/>
      <c r="D11" s="174"/>
      <c r="E11" s="171"/>
      <c r="F11" s="417"/>
      <c r="G11" s="413"/>
      <c r="H11" s="173"/>
      <c r="I11" s="173"/>
      <c r="J11" s="173"/>
      <c r="K11" s="172"/>
      <c r="L11" s="173"/>
      <c r="M11" s="172"/>
      <c r="N11" s="174"/>
      <c r="O11" s="174"/>
      <c r="P11" s="174"/>
      <c r="Q11" s="174"/>
      <c r="R11" s="173"/>
      <c r="S11" s="182"/>
      <c r="T11" s="174"/>
      <c r="U11" s="171"/>
      <c r="V11" s="171"/>
      <c r="W11" s="417"/>
      <c r="X11" s="449"/>
      <c r="Y11" s="454"/>
    </row>
    <row r="12" spans="2:33" ht="14.25" customHeight="1" thickBot="1" x14ac:dyDescent="0.3">
      <c r="B12" s="190">
        <v>7</v>
      </c>
      <c r="C12" s="183"/>
      <c r="D12" s="178"/>
      <c r="E12" s="175"/>
      <c r="F12" s="418"/>
      <c r="G12" s="414"/>
      <c r="H12" s="177"/>
      <c r="I12" s="177"/>
      <c r="J12" s="177"/>
      <c r="K12" s="176"/>
      <c r="L12" s="177"/>
      <c r="M12" s="176"/>
      <c r="N12" s="178"/>
      <c r="O12" s="178"/>
      <c r="P12" s="178"/>
      <c r="Q12" s="178"/>
      <c r="R12" s="177"/>
      <c r="S12" s="183"/>
      <c r="T12" s="178"/>
      <c r="U12" s="175"/>
      <c r="V12" s="175"/>
      <c r="W12" s="418"/>
      <c r="X12" s="450"/>
      <c r="Y12" s="452"/>
    </row>
    <row r="13" spans="2:33" ht="14.25" customHeight="1" x14ac:dyDescent="0.25">
      <c r="B13" s="189">
        <v>8</v>
      </c>
      <c r="C13" s="182"/>
      <c r="D13" s="174"/>
      <c r="E13" s="171"/>
      <c r="F13" s="417"/>
      <c r="G13" s="413"/>
      <c r="H13" s="173"/>
      <c r="I13" s="173"/>
      <c r="J13" s="173"/>
      <c r="K13" s="172"/>
      <c r="L13" s="173"/>
      <c r="M13" s="172"/>
      <c r="N13" s="174"/>
      <c r="O13" s="174"/>
      <c r="P13" s="174"/>
      <c r="Q13" s="174"/>
      <c r="R13" s="173"/>
      <c r="S13" s="182"/>
      <c r="T13" s="174"/>
      <c r="U13" s="171"/>
      <c r="V13" s="171"/>
      <c r="W13" s="417"/>
      <c r="X13" s="449"/>
      <c r="Y13" s="454"/>
      <c r="Z13" s="549" t="s">
        <v>128</v>
      </c>
      <c r="AA13" s="550"/>
      <c r="AB13" s="550"/>
      <c r="AC13" s="551"/>
    </row>
    <row r="14" spans="2:33" ht="14.25" customHeight="1" x14ac:dyDescent="0.25">
      <c r="B14" s="190">
        <v>9</v>
      </c>
      <c r="C14" s="183"/>
      <c r="D14" s="178"/>
      <c r="E14" s="175"/>
      <c r="F14" s="418"/>
      <c r="G14" s="414"/>
      <c r="H14" s="177"/>
      <c r="I14" s="177"/>
      <c r="J14" s="177"/>
      <c r="K14" s="176"/>
      <c r="L14" s="177"/>
      <c r="M14" s="176"/>
      <c r="N14" s="178"/>
      <c r="O14" s="178"/>
      <c r="P14" s="178"/>
      <c r="Q14" s="178"/>
      <c r="R14" s="177"/>
      <c r="S14" s="183"/>
      <c r="T14" s="178"/>
      <c r="U14" s="175"/>
      <c r="V14" s="175"/>
      <c r="W14" s="418"/>
      <c r="X14" s="450"/>
      <c r="Y14" s="452"/>
      <c r="Z14" s="552" t="s">
        <v>129</v>
      </c>
      <c r="AA14" s="553"/>
      <c r="AB14" s="553"/>
      <c r="AC14" s="163">
        <f>C36+D36+E36+F36+G36+H36+I36+J36</f>
        <v>0</v>
      </c>
    </row>
    <row r="15" spans="2:33" ht="14.25" customHeight="1" x14ac:dyDescent="0.25">
      <c r="B15" s="189">
        <v>10</v>
      </c>
      <c r="C15" s="182"/>
      <c r="D15" s="174"/>
      <c r="E15" s="171"/>
      <c r="F15" s="417"/>
      <c r="G15" s="413"/>
      <c r="H15" s="173"/>
      <c r="I15" s="173"/>
      <c r="J15" s="173"/>
      <c r="K15" s="172"/>
      <c r="L15" s="173"/>
      <c r="M15" s="172"/>
      <c r="N15" s="174"/>
      <c r="O15" s="174"/>
      <c r="P15" s="174"/>
      <c r="Q15" s="174"/>
      <c r="R15" s="173"/>
      <c r="S15" s="182"/>
      <c r="T15" s="174"/>
      <c r="U15" s="171"/>
      <c r="V15" s="171"/>
      <c r="W15" s="417"/>
      <c r="X15" s="449"/>
      <c r="Y15" s="454"/>
      <c r="Z15" s="552" t="s">
        <v>130</v>
      </c>
      <c r="AA15" s="553"/>
      <c r="AB15" s="553"/>
      <c r="AC15" s="163">
        <f>H38</f>
        <v>0</v>
      </c>
    </row>
    <row r="16" spans="2:33" ht="14.25" customHeight="1" x14ac:dyDescent="0.25">
      <c r="B16" s="190">
        <v>11</v>
      </c>
      <c r="C16" s="183"/>
      <c r="D16" s="178"/>
      <c r="E16" s="175"/>
      <c r="F16" s="418"/>
      <c r="G16" s="414"/>
      <c r="H16" s="177"/>
      <c r="I16" s="177"/>
      <c r="J16" s="177"/>
      <c r="K16" s="176"/>
      <c r="L16" s="177"/>
      <c r="M16" s="176"/>
      <c r="N16" s="178"/>
      <c r="O16" s="178"/>
      <c r="P16" s="178"/>
      <c r="Q16" s="178"/>
      <c r="R16" s="177"/>
      <c r="S16" s="183"/>
      <c r="T16" s="178"/>
      <c r="U16" s="175"/>
      <c r="V16" s="175"/>
      <c r="W16" s="418"/>
      <c r="X16" s="450"/>
      <c r="Y16" s="452"/>
      <c r="Z16" s="552" t="s">
        <v>99</v>
      </c>
      <c r="AA16" s="553"/>
      <c r="AB16" s="553"/>
      <c r="AC16" s="163">
        <f>W44</f>
        <v>0</v>
      </c>
    </row>
    <row r="17" spans="2:29" ht="14.25" customHeight="1" x14ac:dyDescent="0.25">
      <c r="B17" s="189">
        <v>12</v>
      </c>
      <c r="C17" s="182"/>
      <c r="D17" s="174"/>
      <c r="E17" s="171"/>
      <c r="F17" s="417"/>
      <c r="G17" s="413"/>
      <c r="H17" s="173"/>
      <c r="I17" s="173"/>
      <c r="J17" s="173"/>
      <c r="K17" s="172"/>
      <c r="L17" s="173"/>
      <c r="M17" s="172"/>
      <c r="N17" s="174"/>
      <c r="O17" s="174"/>
      <c r="P17" s="174"/>
      <c r="Q17" s="174"/>
      <c r="R17" s="173"/>
      <c r="S17" s="182"/>
      <c r="T17" s="174"/>
      <c r="U17" s="171"/>
      <c r="V17" s="171"/>
      <c r="W17" s="417"/>
      <c r="X17" s="449"/>
      <c r="Y17" s="454"/>
      <c r="Z17" s="554" t="s">
        <v>192</v>
      </c>
      <c r="AA17" s="554"/>
      <c r="AB17" s="552"/>
      <c r="AC17" s="163">
        <f>AC45</f>
        <v>0</v>
      </c>
    </row>
    <row r="18" spans="2:29" ht="14.25" customHeight="1" thickBot="1" x14ac:dyDescent="0.3">
      <c r="B18" s="190">
        <v>13</v>
      </c>
      <c r="C18" s="183"/>
      <c r="D18" s="178"/>
      <c r="E18" s="175"/>
      <c r="F18" s="418"/>
      <c r="G18" s="414"/>
      <c r="H18" s="177"/>
      <c r="I18" s="177"/>
      <c r="J18" s="177"/>
      <c r="K18" s="176"/>
      <c r="L18" s="177"/>
      <c r="M18" s="176"/>
      <c r="N18" s="178"/>
      <c r="O18" s="178"/>
      <c r="P18" s="178"/>
      <c r="Q18" s="178"/>
      <c r="R18" s="177"/>
      <c r="S18" s="183"/>
      <c r="T18" s="178"/>
      <c r="U18" s="175"/>
      <c r="V18" s="175"/>
      <c r="W18" s="418"/>
      <c r="X18" s="450"/>
      <c r="Y18" s="452"/>
      <c r="Z18" s="497" t="s">
        <v>48</v>
      </c>
      <c r="AA18" s="498"/>
      <c r="AB18" s="498"/>
      <c r="AC18" s="162">
        <f>AC14+AC15+AC16+AC17</f>
        <v>0</v>
      </c>
    </row>
    <row r="19" spans="2:29" ht="14.25" customHeight="1" x14ac:dyDescent="0.25">
      <c r="B19" s="189">
        <v>14</v>
      </c>
      <c r="C19" s="182"/>
      <c r="D19" s="174"/>
      <c r="E19" s="171"/>
      <c r="F19" s="417"/>
      <c r="G19" s="413"/>
      <c r="H19" s="173"/>
      <c r="I19" s="173"/>
      <c r="J19" s="173"/>
      <c r="K19" s="172"/>
      <c r="L19" s="173"/>
      <c r="M19" s="172"/>
      <c r="N19" s="174"/>
      <c r="O19" s="174"/>
      <c r="P19" s="174"/>
      <c r="Q19" s="174"/>
      <c r="R19" s="173"/>
      <c r="S19" s="182"/>
      <c r="T19" s="174"/>
      <c r="U19" s="171"/>
      <c r="V19" s="171"/>
      <c r="W19" s="417"/>
      <c r="X19" s="449"/>
      <c r="Y19" s="454"/>
    </row>
    <row r="20" spans="2:29" ht="14.25" customHeight="1" thickBot="1" x14ac:dyDescent="0.3">
      <c r="B20" s="190">
        <v>15</v>
      </c>
      <c r="C20" s="183"/>
      <c r="D20" s="178"/>
      <c r="E20" s="175"/>
      <c r="F20" s="418"/>
      <c r="G20" s="414"/>
      <c r="H20" s="177"/>
      <c r="I20" s="177"/>
      <c r="J20" s="177"/>
      <c r="K20" s="176"/>
      <c r="L20" s="177"/>
      <c r="M20" s="176"/>
      <c r="N20" s="178"/>
      <c r="O20" s="178"/>
      <c r="P20" s="178"/>
      <c r="Q20" s="178"/>
      <c r="R20" s="177"/>
      <c r="S20" s="183"/>
      <c r="T20" s="178"/>
      <c r="U20" s="175"/>
      <c r="V20" s="175"/>
      <c r="W20" s="418"/>
      <c r="X20" s="450"/>
      <c r="Y20" s="452"/>
    </row>
    <row r="21" spans="2:29" ht="14.25" customHeight="1" x14ac:dyDescent="0.25">
      <c r="B21" s="189">
        <v>16</v>
      </c>
      <c r="C21" s="182"/>
      <c r="D21" s="174"/>
      <c r="E21" s="171"/>
      <c r="F21" s="417"/>
      <c r="G21" s="413"/>
      <c r="H21" s="173"/>
      <c r="I21" s="173"/>
      <c r="J21" s="173"/>
      <c r="K21" s="172"/>
      <c r="L21" s="173"/>
      <c r="M21" s="172"/>
      <c r="N21" s="174"/>
      <c r="O21" s="174"/>
      <c r="P21" s="174"/>
      <c r="Q21" s="174"/>
      <c r="R21" s="173"/>
      <c r="S21" s="182"/>
      <c r="T21" s="174"/>
      <c r="U21" s="171"/>
      <c r="V21" s="171"/>
      <c r="W21" s="417"/>
      <c r="X21" s="449"/>
      <c r="Y21" s="454"/>
      <c r="Z21" s="499" t="s">
        <v>131</v>
      </c>
      <c r="AA21" s="500"/>
      <c r="AB21" s="500"/>
      <c r="AC21" s="501"/>
    </row>
    <row r="22" spans="2:29" ht="14.25" customHeight="1" x14ac:dyDescent="0.25">
      <c r="B22" s="190">
        <v>17</v>
      </c>
      <c r="C22" s="183"/>
      <c r="D22" s="178"/>
      <c r="E22" s="175"/>
      <c r="F22" s="418"/>
      <c r="G22" s="414"/>
      <c r="H22" s="177"/>
      <c r="I22" s="177"/>
      <c r="J22" s="177"/>
      <c r="K22" s="176"/>
      <c r="L22" s="177"/>
      <c r="M22" s="176"/>
      <c r="N22" s="178"/>
      <c r="O22" s="178"/>
      <c r="P22" s="178"/>
      <c r="Q22" s="178"/>
      <c r="R22" s="177"/>
      <c r="S22" s="183"/>
      <c r="T22" s="178"/>
      <c r="U22" s="175"/>
      <c r="V22" s="175"/>
      <c r="W22" s="418"/>
      <c r="X22" s="450"/>
      <c r="Y22" s="452"/>
      <c r="Z22" s="495" t="s">
        <v>133</v>
      </c>
      <c r="AA22" s="496"/>
      <c r="AB22" s="496"/>
      <c r="AC22" s="163">
        <f>M36+N36+O36+P36+Q36+R36</f>
        <v>0</v>
      </c>
    </row>
    <row r="23" spans="2:29" ht="14.25" customHeight="1" x14ac:dyDescent="0.25">
      <c r="B23" s="189">
        <v>18</v>
      </c>
      <c r="C23" s="182"/>
      <c r="D23" s="174"/>
      <c r="E23" s="171"/>
      <c r="F23" s="417"/>
      <c r="G23" s="413"/>
      <c r="H23" s="173"/>
      <c r="I23" s="173"/>
      <c r="J23" s="173"/>
      <c r="K23" s="172"/>
      <c r="L23" s="173"/>
      <c r="M23" s="172"/>
      <c r="N23" s="174"/>
      <c r="O23" s="174"/>
      <c r="P23" s="174"/>
      <c r="Q23" s="174"/>
      <c r="R23" s="173"/>
      <c r="S23" s="182"/>
      <c r="T23" s="174"/>
      <c r="U23" s="171"/>
      <c r="V23" s="171"/>
      <c r="W23" s="417"/>
      <c r="X23" s="449"/>
      <c r="Y23" s="454"/>
      <c r="Z23" s="495" t="s">
        <v>132</v>
      </c>
      <c r="AA23" s="496"/>
      <c r="AB23" s="496"/>
      <c r="AC23" s="163">
        <f>S36+T36+U36+V36</f>
        <v>0</v>
      </c>
    </row>
    <row r="24" spans="2:29" ht="14.25" customHeight="1" x14ac:dyDescent="0.25">
      <c r="B24" s="190">
        <v>19</v>
      </c>
      <c r="C24" s="183"/>
      <c r="D24" s="178"/>
      <c r="E24" s="175"/>
      <c r="F24" s="418"/>
      <c r="G24" s="414"/>
      <c r="H24" s="177"/>
      <c r="I24" s="177"/>
      <c r="J24" s="177"/>
      <c r="K24" s="176"/>
      <c r="L24" s="177"/>
      <c r="M24" s="176"/>
      <c r="N24" s="178"/>
      <c r="O24" s="178"/>
      <c r="P24" s="178"/>
      <c r="Q24" s="178"/>
      <c r="R24" s="177"/>
      <c r="S24" s="183"/>
      <c r="T24" s="178"/>
      <c r="U24" s="175"/>
      <c r="V24" s="175"/>
      <c r="W24" s="418"/>
      <c r="X24" s="450"/>
      <c r="Y24" s="452"/>
      <c r="Z24" s="546" t="s">
        <v>134</v>
      </c>
      <c r="AA24" s="546"/>
      <c r="AB24" s="495"/>
      <c r="AC24" s="163">
        <f>G61+H61</f>
        <v>0</v>
      </c>
    </row>
    <row r="25" spans="2:29" ht="14.25" customHeight="1" x14ac:dyDescent="0.25">
      <c r="B25" s="189">
        <v>20</v>
      </c>
      <c r="C25" s="182"/>
      <c r="D25" s="174"/>
      <c r="E25" s="171"/>
      <c r="F25" s="417"/>
      <c r="G25" s="413"/>
      <c r="H25" s="173"/>
      <c r="I25" s="173"/>
      <c r="J25" s="173"/>
      <c r="K25" s="172"/>
      <c r="L25" s="173"/>
      <c r="M25" s="172"/>
      <c r="N25" s="174"/>
      <c r="O25" s="174"/>
      <c r="P25" s="174"/>
      <c r="Q25" s="174"/>
      <c r="R25" s="173"/>
      <c r="S25" s="182"/>
      <c r="T25" s="174"/>
      <c r="U25" s="171"/>
      <c r="V25" s="171"/>
      <c r="W25" s="417"/>
      <c r="X25" s="449"/>
      <c r="Y25" s="454"/>
      <c r="Z25" s="546" t="s">
        <v>135</v>
      </c>
      <c r="AA25" s="546"/>
      <c r="AB25" s="495"/>
      <c r="AC25" s="163">
        <f>W44</f>
        <v>0</v>
      </c>
    </row>
    <row r="26" spans="2:29" ht="14.25" customHeight="1" thickBot="1" x14ac:dyDescent="0.3">
      <c r="B26" s="190">
        <v>21</v>
      </c>
      <c r="C26" s="183"/>
      <c r="D26" s="178"/>
      <c r="E26" s="175"/>
      <c r="F26" s="418"/>
      <c r="G26" s="414"/>
      <c r="H26" s="177"/>
      <c r="I26" s="177"/>
      <c r="J26" s="177"/>
      <c r="K26" s="176"/>
      <c r="L26" s="177"/>
      <c r="M26" s="176"/>
      <c r="N26" s="178"/>
      <c r="O26" s="178"/>
      <c r="P26" s="178"/>
      <c r="Q26" s="178"/>
      <c r="R26" s="177"/>
      <c r="S26" s="183"/>
      <c r="T26" s="178"/>
      <c r="U26" s="175"/>
      <c r="V26" s="175"/>
      <c r="W26" s="418"/>
      <c r="X26" s="450"/>
      <c r="Y26" s="452"/>
      <c r="Z26" s="547" t="s">
        <v>48</v>
      </c>
      <c r="AA26" s="548"/>
      <c r="AB26" s="548"/>
      <c r="AC26" s="162">
        <f>AC22+AC23+AC24+AC25</f>
        <v>0</v>
      </c>
    </row>
    <row r="27" spans="2:29" ht="14.25" customHeight="1" x14ac:dyDescent="0.25">
      <c r="B27" s="189">
        <v>22</v>
      </c>
      <c r="C27" s="182"/>
      <c r="D27" s="174"/>
      <c r="E27" s="171"/>
      <c r="F27" s="417"/>
      <c r="G27" s="413"/>
      <c r="H27" s="173"/>
      <c r="I27" s="173"/>
      <c r="J27" s="173"/>
      <c r="K27" s="172"/>
      <c r="L27" s="173"/>
      <c r="M27" s="172"/>
      <c r="N27" s="174"/>
      <c r="O27" s="174"/>
      <c r="P27" s="174"/>
      <c r="Q27" s="174"/>
      <c r="R27" s="173"/>
      <c r="S27" s="182"/>
      <c r="T27" s="174"/>
      <c r="U27" s="171"/>
      <c r="V27" s="171"/>
      <c r="W27" s="417"/>
      <c r="X27" s="449"/>
      <c r="Y27" s="454"/>
    </row>
    <row r="28" spans="2:29" ht="14.25" customHeight="1" x14ac:dyDescent="0.25">
      <c r="B28" s="190">
        <v>23</v>
      </c>
      <c r="C28" s="183"/>
      <c r="D28" s="178"/>
      <c r="E28" s="175"/>
      <c r="F28" s="418"/>
      <c r="G28" s="414"/>
      <c r="H28" s="177"/>
      <c r="I28" s="177"/>
      <c r="J28" s="177"/>
      <c r="K28" s="176"/>
      <c r="L28" s="177"/>
      <c r="M28" s="176"/>
      <c r="N28" s="178"/>
      <c r="O28" s="178"/>
      <c r="P28" s="178"/>
      <c r="Q28" s="178"/>
      <c r="R28" s="177"/>
      <c r="S28" s="183"/>
      <c r="T28" s="178"/>
      <c r="U28" s="175"/>
      <c r="V28" s="175"/>
      <c r="W28" s="418"/>
      <c r="X28" s="450"/>
      <c r="Y28" s="452"/>
    </row>
    <row r="29" spans="2:29" ht="14.25" customHeight="1" x14ac:dyDescent="0.25">
      <c r="B29" s="189">
        <v>24</v>
      </c>
      <c r="C29" s="368"/>
      <c r="D29" s="369"/>
      <c r="E29" s="370"/>
      <c r="F29" s="419"/>
      <c r="G29" s="415"/>
      <c r="H29" s="371"/>
      <c r="I29" s="371"/>
      <c r="J29" s="371"/>
      <c r="K29" s="372"/>
      <c r="L29" s="371"/>
      <c r="M29" s="372"/>
      <c r="N29" s="369"/>
      <c r="O29" s="369"/>
      <c r="P29" s="369"/>
      <c r="Q29" s="369"/>
      <c r="R29" s="371"/>
      <c r="S29" s="182"/>
      <c r="T29" s="174"/>
      <c r="U29" s="171"/>
      <c r="V29" s="171"/>
      <c r="W29" s="417"/>
      <c r="X29" s="449"/>
      <c r="Y29" s="454"/>
    </row>
    <row r="30" spans="2:29" ht="14.25" customHeight="1" x14ac:dyDescent="0.25">
      <c r="B30" s="190">
        <v>25</v>
      </c>
      <c r="C30" s="183"/>
      <c r="D30" s="178"/>
      <c r="E30" s="175"/>
      <c r="F30" s="418"/>
      <c r="G30" s="414"/>
      <c r="H30" s="177"/>
      <c r="I30" s="177"/>
      <c r="J30" s="177"/>
      <c r="K30" s="176"/>
      <c r="L30" s="177"/>
      <c r="M30" s="176"/>
      <c r="N30" s="178"/>
      <c r="O30" s="178"/>
      <c r="P30" s="178"/>
      <c r="Q30" s="178"/>
      <c r="R30" s="177"/>
      <c r="S30" s="183"/>
      <c r="T30" s="178"/>
      <c r="U30" s="175"/>
      <c r="V30" s="175"/>
      <c r="W30" s="418"/>
      <c r="X30" s="450"/>
      <c r="Y30" s="452"/>
    </row>
    <row r="31" spans="2:29" ht="14.25" customHeight="1" x14ac:dyDescent="0.25">
      <c r="B31" s="189">
        <v>26</v>
      </c>
      <c r="C31" s="368"/>
      <c r="D31" s="369"/>
      <c r="E31" s="370"/>
      <c r="F31" s="419"/>
      <c r="G31" s="415"/>
      <c r="H31" s="371"/>
      <c r="I31" s="371"/>
      <c r="J31" s="371"/>
      <c r="K31" s="372"/>
      <c r="L31" s="371"/>
      <c r="M31" s="372"/>
      <c r="N31" s="369"/>
      <c r="O31" s="369"/>
      <c r="P31" s="369"/>
      <c r="Q31" s="369"/>
      <c r="R31" s="371"/>
      <c r="S31" s="182"/>
      <c r="T31" s="174"/>
      <c r="U31" s="171"/>
      <c r="V31" s="171"/>
      <c r="W31" s="417"/>
      <c r="X31" s="449"/>
      <c r="Y31" s="454"/>
    </row>
    <row r="32" spans="2:29" ht="14.25" customHeight="1" x14ac:dyDescent="0.25">
      <c r="B32" s="190">
        <v>27</v>
      </c>
      <c r="C32" s="183"/>
      <c r="D32" s="178"/>
      <c r="E32" s="175"/>
      <c r="F32" s="418"/>
      <c r="G32" s="414"/>
      <c r="H32" s="177"/>
      <c r="I32" s="177"/>
      <c r="J32" s="177"/>
      <c r="K32" s="176"/>
      <c r="L32" s="177"/>
      <c r="M32" s="176"/>
      <c r="N32" s="178"/>
      <c r="O32" s="178"/>
      <c r="P32" s="178"/>
      <c r="Q32" s="178"/>
      <c r="R32" s="177"/>
      <c r="S32" s="183"/>
      <c r="T32" s="178"/>
      <c r="U32" s="175"/>
      <c r="V32" s="175"/>
      <c r="W32" s="418"/>
      <c r="X32" s="450"/>
      <c r="Y32" s="452"/>
    </row>
    <row r="33" spans="2:36" ht="14.25" customHeight="1" x14ac:dyDescent="0.25">
      <c r="B33" s="189">
        <v>28</v>
      </c>
      <c r="C33" s="368"/>
      <c r="D33" s="369"/>
      <c r="E33" s="370"/>
      <c r="F33" s="419"/>
      <c r="G33" s="415"/>
      <c r="H33" s="371"/>
      <c r="I33" s="371"/>
      <c r="J33" s="371"/>
      <c r="K33" s="372"/>
      <c r="L33" s="371"/>
      <c r="M33" s="372"/>
      <c r="N33" s="369"/>
      <c r="O33" s="369"/>
      <c r="P33" s="369"/>
      <c r="Q33" s="369"/>
      <c r="R33" s="371"/>
      <c r="S33" s="182"/>
      <c r="T33" s="174"/>
      <c r="U33" s="171"/>
      <c r="V33" s="171"/>
      <c r="W33" s="417"/>
      <c r="X33" s="449"/>
      <c r="Y33" s="454"/>
    </row>
    <row r="34" spans="2:36" ht="14.25" customHeight="1" x14ac:dyDescent="0.25">
      <c r="B34" s="190">
        <v>29</v>
      </c>
      <c r="C34" s="183"/>
      <c r="D34" s="178"/>
      <c r="E34" s="175"/>
      <c r="F34" s="418"/>
      <c r="G34" s="414"/>
      <c r="H34" s="177"/>
      <c r="I34" s="177"/>
      <c r="J34" s="177"/>
      <c r="K34" s="176"/>
      <c r="L34" s="177"/>
      <c r="M34" s="176"/>
      <c r="N34" s="178"/>
      <c r="O34" s="178"/>
      <c r="P34" s="178"/>
      <c r="Q34" s="178"/>
      <c r="R34" s="177"/>
      <c r="S34" s="183"/>
      <c r="T34" s="178"/>
      <c r="U34" s="175"/>
      <c r="V34" s="175"/>
      <c r="W34" s="418"/>
      <c r="X34" s="450"/>
      <c r="Y34" s="452"/>
    </row>
    <row r="35" spans="2:36" ht="14.25" customHeight="1" thickBot="1" x14ac:dyDescent="0.3">
      <c r="B35" s="374">
        <v>30</v>
      </c>
      <c r="C35" s="368"/>
      <c r="D35" s="369"/>
      <c r="E35" s="370"/>
      <c r="F35" s="420"/>
      <c r="G35" s="415"/>
      <c r="H35" s="371"/>
      <c r="I35" s="371"/>
      <c r="J35" s="371"/>
      <c r="K35" s="372"/>
      <c r="L35" s="371"/>
      <c r="M35" s="372"/>
      <c r="N35" s="369"/>
      <c r="O35" s="369"/>
      <c r="P35" s="369"/>
      <c r="Q35" s="369"/>
      <c r="R35" s="371"/>
      <c r="S35" s="182"/>
      <c r="T35" s="174"/>
      <c r="U35" s="171"/>
      <c r="V35" s="171"/>
      <c r="W35" s="417"/>
      <c r="X35" s="449"/>
      <c r="Y35" s="454"/>
    </row>
    <row r="36" spans="2:36" ht="14.25" customHeight="1" thickBot="1" x14ac:dyDescent="0.3">
      <c r="C36" s="4">
        <f t="shared" ref="C36:V36" si="0">SUM(C6:C35)</f>
        <v>0</v>
      </c>
      <c r="D36" s="4">
        <f t="shared" si="0"/>
        <v>0</v>
      </c>
      <c r="E36" s="49">
        <f t="shared" si="0"/>
        <v>0</v>
      </c>
      <c r="F36" s="4">
        <f t="shared" si="0"/>
        <v>0</v>
      </c>
      <c r="G36" s="4">
        <f t="shared" si="0"/>
        <v>0</v>
      </c>
      <c r="H36" s="4">
        <f t="shared" si="0"/>
        <v>0</v>
      </c>
      <c r="I36" s="4">
        <f t="shared" si="0"/>
        <v>0</v>
      </c>
      <c r="J36" s="49">
        <f t="shared" si="0"/>
        <v>0</v>
      </c>
      <c r="K36" s="4">
        <f t="shared" si="0"/>
        <v>0</v>
      </c>
      <c r="L36" s="234">
        <f t="shared" si="0"/>
        <v>0</v>
      </c>
      <c r="M36" s="4">
        <f t="shared" si="0"/>
        <v>0</v>
      </c>
      <c r="N36" s="4">
        <f t="shared" si="0"/>
        <v>0</v>
      </c>
      <c r="O36" s="4">
        <f t="shared" si="0"/>
        <v>0</v>
      </c>
      <c r="P36" s="4">
        <f t="shared" si="0"/>
        <v>0</v>
      </c>
      <c r="Q36" s="4">
        <f t="shared" si="0"/>
        <v>0</v>
      </c>
      <c r="R36" s="4">
        <f t="shared" si="0"/>
        <v>0</v>
      </c>
      <c r="S36" s="4">
        <f t="shared" si="0"/>
        <v>0</v>
      </c>
      <c r="T36" s="4">
        <f t="shared" si="0"/>
        <v>0</v>
      </c>
      <c r="U36" s="4">
        <f t="shared" si="0"/>
        <v>0</v>
      </c>
      <c r="V36" s="373">
        <f t="shared" si="0"/>
        <v>0</v>
      </c>
      <c r="W36" s="447"/>
      <c r="X36" s="451"/>
      <c r="Y36" s="453"/>
    </row>
    <row r="37" spans="2:36" s="6" customFormat="1" ht="14.25" customHeight="1" thickBot="1" x14ac:dyDescent="0.3">
      <c r="B37" s="47"/>
      <c r="C37" s="2"/>
      <c r="D37" s="2"/>
      <c r="E37" s="5"/>
      <c r="F37" s="5"/>
      <c r="G37" s="5"/>
      <c r="H37" s="5"/>
      <c r="I37" s="5"/>
      <c r="J37" s="5"/>
      <c r="K37" s="5"/>
      <c r="L37" s="5"/>
      <c r="M37" s="3"/>
      <c r="N37" s="3"/>
      <c r="O37" s="7"/>
      <c r="P37" s="3"/>
      <c r="Q37" s="3"/>
      <c r="R37" s="3"/>
      <c r="S37" s="48"/>
      <c r="T37" s="48"/>
      <c r="U37" s="1"/>
      <c r="V37" s="5"/>
      <c r="W37" s="5"/>
      <c r="X37" s="5"/>
      <c r="Y37" s="7"/>
      <c r="Z37" s="5"/>
      <c r="AA37" s="1"/>
      <c r="AB37" s="5"/>
      <c r="AC37" s="5"/>
      <c r="AD37" s="5"/>
      <c r="AI37" s="461"/>
      <c r="AJ37" s="461"/>
    </row>
    <row r="38" spans="2:36" s="6" customFormat="1" ht="25.5" customHeight="1" thickBot="1" x14ac:dyDescent="0.3">
      <c r="B38" s="47"/>
      <c r="C38" s="529" t="s">
        <v>50</v>
      </c>
      <c r="D38" s="530"/>
      <c r="E38" s="530"/>
      <c r="F38" s="530"/>
      <c r="G38" s="531"/>
      <c r="H38" s="270">
        <f>C47+I44</f>
        <v>0</v>
      </c>
      <c r="I38" s="5"/>
      <c r="J38" s="5"/>
      <c r="K38" s="5"/>
      <c r="L38" s="5"/>
      <c r="M38" s="3"/>
      <c r="N38" s="3"/>
      <c r="O38" s="7"/>
      <c r="P38" s="5"/>
      <c r="Q38" s="5"/>
      <c r="R38" s="5"/>
      <c r="S38" s="5"/>
      <c r="T38" s="5"/>
      <c r="U38" s="5"/>
      <c r="V38" s="5"/>
      <c r="W38" s="5"/>
      <c r="X38" s="5"/>
      <c r="Y38" s="7"/>
      <c r="Z38" s="5"/>
      <c r="AA38" s="1"/>
      <c r="AB38" s="5"/>
      <c r="AC38" s="5"/>
      <c r="AD38" s="5"/>
      <c r="AI38" s="461"/>
      <c r="AJ38" s="461"/>
    </row>
    <row r="39" spans="2:36" s="11" customFormat="1" ht="57" customHeight="1" thickBot="1" x14ac:dyDescent="0.3">
      <c r="C39" s="573" t="s">
        <v>51</v>
      </c>
      <c r="D39" s="574"/>
      <c r="E39" s="574"/>
      <c r="F39" s="575"/>
      <c r="G39" s="502" t="s">
        <v>52</v>
      </c>
      <c r="H39" s="503"/>
      <c r="I39" s="504"/>
      <c r="S39" s="526" t="s">
        <v>46</v>
      </c>
      <c r="T39" s="527"/>
      <c r="U39" s="527"/>
      <c r="V39" s="527"/>
      <c r="W39" s="528"/>
      <c r="X39" s="1"/>
      <c r="Z39" s="473" t="s">
        <v>47</v>
      </c>
      <c r="AA39" s="474"/>
      <c r="AB39" s="474"/>
      <c r="AC39" s="475"/>
      <c r="AI39" s="423"/>
      <c r="AJ39" s="423"/>
    </row>
    <row r="40" spans="2:36" ht="18" customHeight="1" x14ac:dyDescent="0.25">
      <c r="C40" s="582"/>
      <c r="D40" s="583"/>
      <c r="E40" s="583"/>
      <c r="F40" s="584"/>
      <c r="G40" s="564" t="s">
        <v>43</v>
      </c>
      <c r="H40" s="565"/>
      <c r="I40" s="568"/>
      <c r="S40" s="476" t="s">
        <v>42</v>
      </c>
      <c r="T40" s="477"/>
      <c r="U40" s="477"/>
      <c r="V40" s="477"/>
      <c r="W40" s="364"/>
      <c r="Z40" s="478" t="s">
        <v>20</v>
      </c>
      <c r="AA40" s="479"/>
      <c r="AB40" s="480"/>
      <c r="AC40" s="484" t="s">
        <v>28</v>
      </c>
    </row>
    <row r="41" spans="2:36" ht="15.75" customHeight="1" x14ac:dyDescent="0.25">
      <c r="C41" s="582"/>
      <c r="D41" s="583"/>
      <c r="E41" s="583"/>
      <c r="F41" s="584"/>
      <c r="G41" s="566"/>
      <c r="H41" s="567"/>
      <c r="I41" s="568"/>
      <c r="S41" s="469" t="s">
        <v>12</v>
      </c>
      <c r="T41" s="470"/>
      <c r="U41" s="470"/>
      <c r="V41" s="470"/>
      <c r="W41" s="365"/>
      <c r="Z41" s="481"/>
      <c r="AA41" s="482"/>
      <c r="AB41" s="483"/>
      <c r="AC41" s="485"/>
    </row>
    <row r="42" spans="2:36" ht="18" customHeight="1" x14ac:dyDescent="0.25">
      <c r="C42" s="582"/>
      <c r="D42" s="583"/>
      <c r="E42" s="583"/>
      <c r="F42" s="584"/>
      <c r="G42" s="564" t="s">
        <v>49</v>
      </c>
      <c r="H42" s="565"/>
      <c r="I42" s="568"/>
      <c r="S42" s="469" t="s">
        <v>13</v>
      </c>
      <c r="T42" s="470"/>
      <c r="U42" s="470"/>
      <c r="V42" s="470"/>
      <c r="W42" s="366"/>
      <c r="Z42" s="466"/>
      <c r="AA42" s="467"/>
      <c r="AB42" s="468"/>
      <c r="AC42" s="58"/>
    </row>
    <row r="43" spans="2:36" ht="15.75" customHeight="1" x14ac:dyDescent="0.25">
      <c r="C43" s="582"/>
      <c r="D43" s="583"/>
      <c r="E43" s="583"/>
      <c r="F43" s="584"/>
      <c r="G43" s="566"/>
      <c r="H43" s="567"/>
      <c r="I43" s="568"/>
      <c r="S43" s="469" t="s">
        <v>14</v>
      </c>
      <c r="T43" s="470"/>
      <c r="U43" s="470"/>
      <c r="V43" s="470"/>
      <c r="W43" s="366"/>
      <c r="Z43" s="466"/>
      <c r="AA43" s="467"/>
      <c r="AB43" s="468"/>
      <c r="AC43" s="58"/>
    </row>
    <row r="44" spans="2:36" ht="14.25" customHeight="1" thickBot="1" x14ac:dyDescent="0.3">
      <c r="C44" s="582"/>
      <c r="D44" s="583"/>
      <c r="E44" s="583"/>
      <c r="F44" s="584"/>
      <c r="G44" s="267" t="s">
        <v>38</v>
      </c>
      <c r="H44" s="268"/>
      <c r="I44" s="50">
        <f>I40+I42</f>
        <v>0</v>
      </c>
      <c r="S44" s="471" t="s">
        <v>48</v>
      </c>
      <c r="T44" s="472"/>
      <c r="U44" s="472"/>
      <c r="V44" s="472"/>
      <c r="W44" s="367">
        <f>W40+W41+W42+W43</f>
        <v>0</v>
      </c>
      <c r="Z44" s="466"/>
      <c r="AA44" s="467"/>
      <c r="AB44" s="468"/>
      <c r="AC44" s="58"/>
    </row>
    <row r="45" spans="2:36" ht="14.25" customHeight="1" thickBot="1" x14ac:dyDescent="0.3">
      <c r="C45" s="582"/>
      <c r="D45" s="583"/>
      <c r="E45" s="583"/>
      <c r="F45" s="584"/>
      <c r="Z45" s="464" t="s">
        <v>38</v>
      </c>
      <c r="AA45" s="465"/>
      <c r="AB45" s="465"/>
      <c r="AC45" s="50">
        <f>SUM(AC42:AC44)</f>
        <v>0</v>
      </c>
    </row>
    <row r="46" spans="2:36" ht="14.25" customHeight="1" x14ac:dyDescent="0.25">
      <c r="C46" s="582"/>
      <c r="D46" s="583"/>
      <c r="E46" s="583"/>
      <c r="F46" s="584"/>
      <c r="G46" s="569" t="s">
        <v>32</v>
      </c>
      <c r="H46" s="585"/>
      <c r="I46" s="570"/>
      <c r="W46" s="6"/>
      <c r="X46" s="6"/>
    </row>
    <row r="47" spans="2:36" ht="14.25" customHeight="1" thickBot="1" x14ac:dyDescent="0.3">
      <c r="C47" s="576">
        <f>C40+C41+C42+C43+C44+C45+C46</f>
        <v>0</v>
      </c>
      <c r="D47" s="577"/>
      <c r="E47" s="577"/>
      <c r="F47" s="578"/>
      <c r="G47" s="579" t="s">
        <v>18</v>
      </c>
      <c r="H47" s="580"/>
      <c r="I47" s="581"/>
      <c r="W47" s="6"/>
      <c r="X47" s="6"/>
    </row>
    <row r="48" spans="2:36" ht="14.25" customHeight="1" thickBot="1" x14ac:dyDescent="0.3">
      <c r="G48" s="51" t="s">
        <v>16</v>
      </c>
      <c r="H48" s="269"/>
      <c r="W48" s="6"/>
      <c r="X48" s="6"/>
    </row>
    <row r="49" spans="7:24" ht="17.25" customHeight="1" thickBot="1" x14ac:dyDescent="0.3">
      <c r="G49" s="51" t="s">
        <v>213</v>
      </c>
      <c r="H49" s="59"/>
      <c r="W49" s="6"/>
      <c r="X49" s="6"/>
    </row>
    <row r="50" spans="7:24" ht="15" customHeight="1" x14ac:dyDescent="0.25">
      <c r="G50" s="569" t="s">
        <v>31</v>
      </c>
      <c r="H50" s="570"/>
      <c r="W50" s="6"/>
      <c r="X50" s="6"/>
    </row>
    <row r="51" spans="7:24" ht="15" customHeight="1" thickBot="1" x14ac:dyDescent="0.3">
      <c r="G51" s="571"/>
      <c r="H51" s="572"/>
      <c r="W51" s="6"/>
      <c r="X51" s="6"/>
    </row>
    <row r="52" spans="7:24" x14ac:dyDescent="0.25">
      <c r="G52" s="52" t="s">
        <v>11</v>
      </c>
      <c r="H52" s="52" t="s">
        <v>10</v>
      </c>
      <c r="W52" s="6"/>
      <c r="X52" s="6"/>
    </row>
    <row r="53" spans="7:24" ht="15.75" thickBot="1" x14ac:dyDescent="0.3">
      <c r="G53" s="53"/>
      <c r="H53" s="53"/>
      <c r="W53" s="6"/>
      <c r="X53" s="6"/>
    </row>
    <row r="54" spans="7:24" x14ac:dyDescent="0.25">
      <c r="G54" s="60"/>
      <c r="H54" s="63"/>
    </row>
    <row r="55" spans="7:24" x14ac:dyDescent="0.25">
      <c r="G55" s="61"/>
      <c r="H55" s="54"/>
    </row>
    <row r="56" spans="7:24" ht="15" customHeight="1" x14ac:dyDescent="0.25">
      <c r="G56" s="62"/>
      <c r="H56" s="55"/>
    </row>
    <row r="57" spans="7:24" x14ac:dyDescent="0.25">
      <c r="G57" s="61"/>
      <c r="H57" s="54"/>
    </row>
    <row r="58" spans="7:24" ht="15" customHeight="1" x14ac:dyDescent="0.25">
      <c r="G58" s="62"/>
      <c r="H58" s="55"/>
    </row>
    <row r="59" spans="7:24" x14ac:dyDescent="0.25">
      <c r="G59" s="61"/>
      <c r="H59" s="54"/>
    </row>
    <row r="60" spans="7:24" ht="15.75" customHeight="1" thickBot="1" x14ac:dyDescent="0.3">
      <c r="G60" s="62"/>
      <c r="H60" s="55"/>
    </row>
    <row r="61" spans="7:24" ht="26.25" customHeight="1" thickBot="1" x14ac:dyDescent="0.3">
      <c r="G61" s="4">
        <f>SUM(G54:G60)</f>
        <v>0</v>
      </c>
      <c r="H61" s="49">
        <f>SUM(H54:H60)</f>
        <v>0</v>
      </c>
    </row>
  </sheetData>
  <sheetProtection algorithmName="SHA-512" hashValue="CgXsER593f5oM9rquZIjKDd4Z19vS0f4+cGy6xcfOaBgWn85rmCz9SlFTVJ/CtmbU8mPInQFJrth4050gwKzIg==" saltValue="SGeACwTwAfZCZDI/k7MX9Q==" spinCount="100000" sheet="1" objects="1" scenarios="1"/>
  <mergeCells count="75">
    <mergeCell ref="C2:E3"/>
    <mergeCell ref="F2:F5"/>
    <mergeCell ref="C1:L1"/>
    <mergeCell ref="G2:J3"/>
    <mergeCell ref="K2:K5"/>
    <mergeCell ref="L2:L5"/>
    <mergeCell ref="I4:J4"/>
    <mergeCell ref="B4:B5"/>
    <mergeCell ref="C4:C5"/>
    <mergeCell ref="D4:D5"/>
    <mergeCell ref="E4:E5"/>
    <mergeCell ref="G4:H4"/>
    <mergeCell ref="C41:F41"/>
    <mergeCell ref="C39:F39"/>
    <mergeCell ref="C40:F40"/>
    <mergeCell ref="C38:G38"/>
    <mergeCell ref="G39:I39"/>
    <mergeCell ref="G40:H41"/>
    <mergeCell ref="I40:I41"/>
    <mergeCell ref="C47:F47"/>
    <mergeCell ref="C45:F45"/>
    <mergeCell ref="C46:F46"/>
    <mergeCell ref="C44:F44"/>
    <mergeCell ref="C42:F42"/>
    <mergeCell ref="C43:F43"/>
    <mergeCell ref="Z9:AA9"/>
    <mergeCell ref="Z10:AA10"/>
    <mergeCell ref="G46:I46"/>
    <mergeCell ref="G47:I47"/>
    <mergeCell ref="Z17:AB17"/>
    <mergeCell ref="Z18:AB18"/>
    <mergeCell ref="Z21:AC21"/>
    <mergeCell ref="Z22:AB22"/>
    <mergeCell ref="Z23:AB23"/>
    <mergeCell ref="Z24:AB24"/>
    <mergeCell ref="Z25:AB25"/>
    <mergeCell ref="Z26:AB26"/>
    <mergeCell ref="Z39:AC39"/>
    <mergeCell ref="Z40:AB41"/>
    <mergeCell ref="Z44:AB44"/>
    <mergeCell ref="Z45:AB45"/>
    <mergeCell ref="G50:H51"/>
    <mergeCell ref="G42:H43"/>
    <mergeCell ref="I42:I43"/>
    <mergeCell ref="S1:U1"/>
    <mergeCell ref="M2:R3"/>
    <mergeCell ref="S2:V3"/>
    <mergeCell ref="T4:T5"/>
    <mergeCell ref="U4:U5"/>
    <mergeCell ref="V4:V5"/>
    <mergeCell ref="S4:S5"/>
    <mergeCell ref="S39:W39"/>
    <mergeCell ref="S44:V44"/>
    <mergeCell ref="S40:V40"/>
    <mergeCell ref="Z5:AB6"/>
    <mergeCell ref="AD5:AG5"/>
    <mergeCell ref="AD6:AE6"/>
    <mergeCell ref="AF6:AG6"/>
    <mergeCell ref="Z7:AA7"/>
    <mergeCell ref="AE7:AE8"/>
    <mergeCell ref="AF7:AF8"/>
    <mergeCell ref="AG7:AG8"/>
    <mergeCell ref="Z8:AA8"/>
    <mergeCell ref="AD7:AD8"/>
    <mergeCell ref="AD10:AF10"/>
    <mergeCell ref="Z13:AC13"/>
    <mergeCell ref="Z14:AB14"/>
    <mergeCell ref="Z15:AB15"/>
    <mergeCell ref="Z16:AB16"/>
    <mergeCell ref="AC40:AC41"/>
    <mergeCell ref="S41:V41"/>
    <mergeCell ref="S42:V42"/>
    <mergeCell ref="Z42:AB42"/>
    <mergeCell ref="S43:V43"/>
    <mergeCell ref="Z43:AB43"/>
  </mergeCells>
  <pageMargins left="0.7" right="0.7" top="0.75" bottom="0.75" header="0.3" footer="0.3"/>
  <pageSetup paperSize="9" scale="64" fitToHeight="0" orientation="landscape"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CF4507C5-7B79-4A70-920C-8581704A094E}">
          <x14:formula1>
            <xm:f>Llistes!$D$11:$D$19</xm:f>
          </x14:formula1>
          <xm:sqref>X6:X35</xm:sqref>
        </x14:dataValidation>
        <x14:dataValidation type="list" allowBlank="1" showInputMessage="1" showErrorMessage="1" xr:uid="{8C67FF1A-649A-47BD-9219-213742DB427F}">
          <x14:formula1>
            <xm:f>'Usos Activitats Pròpies'!$G$1:$AA$1</xm:f>
          </x14:formula1>
          <xm:sqref>Y6:Y36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B1:AJ61"/>
  <sheetViews>
    <sheetView zoomScale="80" zoomScaleNormal="80" zoomScalePageLayoutView="85" workbookViewId="0">
      <selection activeCell="C6" sqref="C6"/>
    </sheetView>
  </sheetViews>
  <sheetFormatPr baseColWidth="10" defaultColWidth="7.5703125" defaultRowHeight="15" x14ac:dyDescent="0.25"/>
  <cols>
    <col min="1" max="1" width="1.7109375" style="1" customWidth="1"/>
    <col min="2" max="2" width="7.5703125" style="11"/>
    <col min="3" max="10" width="7.5703125" style="1"/>
    <col min="11" max="11" width="6.7109375" style="1" customWidth="1"/>
    <col min="12" max="12" width="6.140625" style="1" customWidth="1"/>
    <col min="13" max="22" width="7.5703125" style="1"/>
    <col min="23" max="23" width="9.5703125" style="1" customWidth="1"/>
    <col min="24" max="24" width="10.28515625" style="1" customWidth="1"/>
    <col min="25" max="25" width="12" style="1" customWidth="1"/>
    <col min="26" max="28" width="7.5703125" style="1"/>
    <col min="29" max="29" width="9.85546875" style="1" bestFit="1" customWidth="1"/>
    <col min="30" max="34" width="7.5703125" style="1"/>
    <col min="35" max="35" width="20.5703125" style="197" customWidth="1"/>
    <col min="36" max="36" width="22.28515625" style="197" customWidth="1"/>
    <col min="37" max="16384" width="7.5703125" style="1"/>
  </cols>
  <sheetData>
    <row r="1" spans="2:33" ht="26.25" customHeight="1" thickBot="1" x14ac:dyDescent="0.3">
      <c r="B1" s="12" t="str">
        <f>MensualSumatori!A1</f>
        <v>Gener</v>
      </c>
      <c r="C1" s="532" t="s">
        <v>45</v>
      </c>
      <c r="D1" s="533"/>
      <c r="E1" s="533"/>
      <c r="F1" s="533"/>
      <c r="G1" s="533"/>
      <c r="H1" s="533"/>
      <c r="I1" s="533"/>
      <c r="J1" s="533"/>
      <c r="K1" s="533"/>
      <c r="L1" s="534"/>
      <c r="S1" s="505" t="s">
        <v>190</v>
      </c>
      <c r="T1" s="506"/>
      <c r="U1" s="507"/>
      <c r="V1" s="279"/>
    </row>
    <row r="2" spans="2:33" ht="14.25" customHeight="1" x14ac:dyDescent="0.25">
      <c r="B2" s="12">
        <v>6</v>
      </c>
      <c r="C2" s="535" t="s">
        <v>1</v>
      </c>
      <c r="D2" s="536"/>
      <c r="E2" s="536"/>
      <c r="F2" s="592" t="s">
        <v>2</v>
      </c>
      <c r="G2" s="535" t="s">
        <v>24</v>
      </c>
      <c r="H2" s="536"/>
      <c r="I2" s="536"/>
      <c r="J2" s="537"/>
      <c r="K2" s="541" t="s">
        <v>169</v>
      </c>
      <c r="L2" s="541" t="s">
        <v>170</v>
      </c>
      <c r="M2" s="508" t="s">
        <v>0</v>
      </c>
      <c r="N2" s="509"/>
      <c r="O2" s="509"/>
      <c r="P2" s="509"/>
      <c r="Q2" s="509"/>
      <c r="R2" s="510"/>
      <c r="S2" s="514" t="s">
        <v>29</v>
      </c>
      <c r="T2" s="515"/>
      <c r="U2" s="515"/>
      <c r="V2" s="516"/>
      <c r="W2" s="274"/>
      <c r="X2" s="274"/>
    </row>
    <row r="3" spans="2:33" ht="14.25" customHeight="1" thickBot="1" x14ac:dyDescent="0.3">
      <c r="C3" s="538"/>
      <c r="D3" s="539"/>
      <c r="E3" s="539"/>
      <c r="F3" s="593"/>
      <c r="G3" s="538"/>
      <c r="H3" s="539"/>
      <c r="I3" s="539"/>
      <c r="J3" s="540"/>
      <c r="K3" s="542"/>
      <c r="L3" s="542"/>
      <c r="M3" s="511"/>
      <c r="N3" s="512"/>
      <c r="O3" s="512"/>
      <c r="P3" s="512"/>
      <c r="Q3" s="512"/>
      <c r="R3" s="513"/>
      <c r="S3" s="517"/>
      <c r="T3" s="518"/>
      <c r="U3" s="518"/>
      <c r="V3" s="519"/>
      <c r="W3" s="274"/>
      <c r="X3" s="274"/>
    </row>
    <row r="4" spans="2:33" ht="30.75" customHeight="1" thickBot="1" x14ac:dyDescent="0.3">
      <c r="B4" s="586" t="s">
        <v>17</v>
      </c>
      <c r="C4" s="588" t="s">
        <v>3</v>
      </c>
      <c r="D4" s="588" t="s">
        <v>4</v>
      </c>
      <c r="E4" s="590" t="s">
        <v>5</v>
      </c>
      <c r="F4" s="593"/>
      <c r="G4" s="544" t="s">
        <v>25</v>
      </c>
      <c r="H4" s="545"/>
      <c r="I4" s="544" t="s">
        <v>5</v>
      </c>
      <c r="J4" s="545"/>
      <c r="K4" s="542"/>
      <c r="L4" s="542"/>
      <c r="M4" s="44" t="s">
        <v>186</v>
      </c>
      <c r="N4" s="44" t="s">
        <v>187</v>
      </c>
      <c r="O4" s="45" t="s">
        <v>22</v>
      </c>
      <c r="P4" s="46" t="s">
        <v>23</v>
      </c>
      <c r="Q4" s="45" t="s">
        <v>188</v>
      </c>
      <c r="R4" s="46" t="s">
        <v>189</v>
      </c>
      <c r="S4" s="524" t="s">
        <v>6</v>
      </c>
      <c r="T4" s="520" t="s">
        <v>7</v>
      </c>
      <c r="U4" s="520" t="s">
        <v>8</v>
      </c>
      <c r="V4" s="522" t="s">
        <v>9</v>
      </c>
      <c r="W4" s="274"/>
      <c r="X4" s="274"/>
    </row>
    <row r="5" spans="2:33" ht="36.75" customHeight="1" thickBot="1" x14ac:dyDescent="0.3">
      <c r="B5" s="587"/>
      <c r="C5" s="589"/>
      <c r="D5" s="589"/>
      <c r="E5" s="591"/>
      <c r="F5" s="594"/>
      <c r="G5" s="265" t="s">
        <v>21</v>
      </c>
      <c r="H5" s="272" t="s">
        <v>26</v>
      </c>
      <c r="I5" s="266" t="s">
        <v>21</v>
      </c>
      <c r="J5" s="271" t="s">
        <v>26</v>
      </c>
      <c r="K5" s="543"/>
      <c r="L5" s="543"/>
      <c r="M5" s="20" t="s">
        <v>15</v>
      </c>
      <c r="N5" s="164" t="s">
        <v>15</v>
      </c>
      <c r="O5" s="21" t="s">
        <v>15</v>
      </c>
      <c r="P5" s="21" t="s">
        <v>15</v>
      </c>
      <c r="Q5" s="21" t="s">
        <v>15</v>
      </c>
      <c r="R5" s="21" t="s">
        <v>15</v>
      </c>
      <c r="S5" s="525"/>
      <c r="T5" s="521"/>
      <c r="U5" s="521"/>
      <c r="V5" s="523"/>
      <c r="W5" s="278" t="s">
        <v>225</v>
      </c>
      <c r="X5" s="462" t="s">
        <v>222</v>
      </c>
      <c r="Y5" s="463" t="s">
        <v>250</v>
      </c>
      <c r="Z5" s="515" t="s">
        <v>44</v>
      </c>
      <c r="AA5" s="515"/>
      <c r="AB5" s="516"/>
      <c r="AD5" s="557" t="s">
        <v>184</v>
      </c>
      <c r="AE5" s="558"/>
      <c r="AF5" s="558"/>
      <c r="AG5" s="559"/>
    </row>
    <row r="6" spans="2:33" ht="14.25" customHeight="1" thickBot="1" x14ac:dyDescent="0.3">
      <c r="B6" s="188">
        <v>1</v>
      </c>
      <c r="C6" s="179"/>
      <c r="D6" s="180"/>
      <c r="E6" s="165"/>
      <c r="F6" s="416"/>
      <c r="G6" s="412"/>
      <c r="H6" s="166"/>
      <c r="I6" s="166"/>
      <c r="J6" s="166"/>
      <c r="K6" s="167"/>
      <c r="L6" s="170"/>
      <c r="M6" s="167"/>
      <c r="N6" s="168"/>
      <c r="O6" s="168"/>
      <c r="P6" s="168"/>
      <c r="Q6" s="168"/>
      <c r="R6" s="170"/>
      <c r="S6" s="181"/>
      <c r="T6" s="168"/>
      <c r="U6" s="169"/>
      <c r="V6" s="169"/>
      <c r="W6" s="446"/>
      <c r="X6" s="448"/>
      <c r="Y6" s="452"/>
      <c r="Z6" s="555"/>
      <c r="AA6" s="555"/>
      <c r="AB6" s="556"/>
      <c r="AD6" s="544" t="s">
        <v>25</v>
      </c>
      <c r="AE6" s="545"/>
      <c r="AF6" s="544" t="s">
        <v>5</v>
      </c>
      <c r="AG6" s="545"/>
    </row>
    <row r="7" spans="2:33" ht="14.25" customHeight="1" x14ac:dyDescent="0.25">
      <c r="B7" s="189">
        <v>2</v>
      </c>
      <c r="C7" s="182"/>
      <c r="D7" s="174"/>
      <c r="E7" s="171"/>
      <c r="F7" s="417"/>
      <c r="G7" s="413"/>
      <c r="H7" s="173"/>
      <c r="I7" s="173"/>
      <c r="J7" s="173"/>
      <c r="K7" s="172"/>
      <c r="L7" s="173"/>
      <c r="M7" s="172"/>
      <c r="N7" s="174"/>
      <c r="O7" s="174"/>
      <c r="P7" s="174"/>
      <c r="Q7" s="174"/>
      <c r="R7" s="173"/>
      <c r="S7" s="182"/>
      <c r="T7" s="174"/>
      <c r="U7" s="171"/>
      <c r="V7" s="171"/>
      <c r="W7" s="417"/>
      <c r="X7" s="449"/>
      <c r="Y7" s="454"/>
      <c r="Z7" s="486" t="s">
        <v>6</v>
      </c>
      <c r="AA7" s="487"/>
      <c r="AB7" s="56"/>
      <c r="AD7" s="493" t="s">
        <v>21</v>
      </c>
      <c r="AE7" s="560" t="s">
        <v>26</v>
      </c>
      <c r="AF7" s="493" t="s">
        <v>21</v>
      </c>
      <c r="AG7" s="560" t="s">
        <v>26</v>
      </c>
    </row>
    <row r="8" spans="2:33" ht="14.25" customHeight="1" thickBot="1" x14ac:dyDescent="0.3">
      <c r="B8" s="190">
        <v>3</v>
      </c>
      <c r="C8" s="183"/>
      <c r="D8" s="178"/>
      <c r="E8" s="175"/>
      <c r="F8" s="418"/>
      <c r="G8" s="414"/>
      <c r="H8" s="177"/>
      <c r="I8" s="177"/>
      <c r="J8" s="177"/>
      <c r="K8" s="176"/>
      <c r="L8" s="177"/>
      <c r="M8" s="176"/>
      <c r="N8" s="178"/>
      <c r="O8" s="178"/>
      <c r="P8" s="178"/>
      <c r="Q8" s="178"/>
      <c r="R8" s="177"/>
      <c r="S8" s="183"/>
      <c r="T8" s="178"/>
      <c r="U8" s="175"/>
      <c r="V8" s="175"/>
      <c r="W8" s="418"/>
      <c r="X8" s="450"/>
      <c r="Y8" s="452"/>
      <c r="Z8" s="562" t="s">
        <v>7</v>
      </c>
      <c r="AA8" s="563"/>
      <c r="AB8" s="56"/>
      <c r="AD8" s="494"/>
      <c r="AE8" s="561"/>
      <c r="AF8" s="494"/>
      <c r="AG8" s="561"/>
    </row>
    <row r="9" spans="2:33" ht="14.25" customHeight="1" thickBot="1" x14ac:dyDescent="0.3">
      <c r="B9" s="189">
        <v>4</v>
      </c>
      <c r="C9" s="182"/>
      <c r="D9" s="174"/>
      <c r="E9" s="171"/>
      <c r="F9" s="417"/>
      <c r="G9" s="413"/>
      <c r="H9" s="173"/>
      <c r="I9" s="173"/>
      <c r="J9" s="173"/>
      <c r="K9" s="172"/>
      <c r="L9" s="173"/>
      <c r="M9" s="172"/>
      <c r="N9" s="174"/>
      <c r="O9" s="174"/>
      <c r="P9" s="174"/>
      <c r="Q9" s="174"/>
      <c r="R9" s="173"/>
      <c r="S9" s="182"/>
      <c r="T9" s="174"/>
      <c r="U9" s="171"/>
      <c r="V9" s="171"/>
      <c r="W9" s="417"/>
      <c r="X9" s="449"/>
      <c r="Y9" s="454"/>
      <c r="Z9" s="486" t="s">
        <v>8</v>
      </c>
      <c r="AA9" s="487"/>
      <c r="AB9" s="56"/>
      <c r="AD9" s="273">
        <f>COUNTIFS(G6:G35,"&gt;4")</f>
        <v>0</v>
      </c>
      <c r="AE9" s="273">
        <f>COUNTIFS(H6:H35,"&gt;4")</f>
        <v>0</v>
      </c>
      <c r="AF9" s="273">
        <f>COUNTIFS(I6:I35,"&gt;4")</f>
        <v>0</v>
      </c>
      <c r="AG9" s="273">
        <f>COUNTIFS(J6:J35,"&gt;4")</f>
        <v>0</v>
      </c>
    </row>
    <row r="10" spans="2:33" ht="14.25" customHeight="1" thickBot="1" x14ac:dyDescent="0.3">
      <c r="B10" s="190">
        <v>5</v>
      </c>
      <c r="C10" s="183"/>
      <c r="D10" s="178"/>
      <c r="E10" s="175"/>
      <c r="F10" s="418"/>
      <c r="G10" s="414"/>
      <c r="H10" s="177"/>
      <c r="I10" s="177"/>
      <c r="J10" s="177"/>
      <c r="K10" s="176"/>
      <c r="L10" s="177"/>
      <c r="M10" s="176"/>
      <c r="N10" s="178"/>
      <c r="O10" s="178"/>
      <c r="P10" s="178"/>
      <c r="Q10" s="178"/>
      <c r="R10" s="177"/>
      <c r="S10" s="183"/>
      <c r="T10" s="178"/>
      <c r="U10" s="175"/>
      <c r="V10" s="175"/>
      <c r="W10" s="418"/>
      <c r="X10" s="450"/>
      <c r="Y10" s="452"/>
      <c r="Z10" s="488" t="s">
        <v>9</v>
      </c>
      <c r="AA10" s="489"/>
      <c r="AB10" s="57"/>
      <c r="AD10" s="490" t="s">
        <v>185</v>
      </c>
      <c r="AE10" s="491"/>
      <c r="AF10" s="492"/>
      <c r="AG10" s="273">
        <f>AD9+AE9+AF9+AG9</f>
        <v>0</v>
      </c>
    </row>
    <row r="11" spans="2:33" ht="14.25" customHeight="1" x14ac:dyDescent="0.25">
      <c r="B11" s="189">
        <v>6</v>
      </c>
      <c r="C11" s="182"/>
      <c r="D11" s="174"/>
      <c r="E11" s="171"/>
      <c r="F11" s="417"/>
      <c r="G11" s="413"/>
      <c r="H11" s="173"/>
      <c r="I11" s="173"/>
      <c r="J11" s="173"/>
      <c r="K11" s="172"/>
      <c r="L11" s="173"/>
      <c r="M11" s="172"/>
      <c r="N11" s="174"/>
      <c r="O11" s="174"/>
      <c r="P11" s="174"/>
      <c r="Q11" s="174"/>
      <c r="R11" s="173"/>
      <c r="S11" s="182"/>
      <c r="T11" s="174"/>
      <c r="U11" s="171"/>
      <c r="V11" s="171"/>
      <c r="W11" s="417"/>
      <c r="X11" s="449"/>
      <c r="Y11" s="454"/>
    </row>
    <row r="12" spans="2:33" ht="14.25" customHeight="1" thickBot="1" x14ac:dyDescent="0.3">
      <c r="B12" s="190">
        <v>7</v>
      </c>
      <c r="C12" s="183"/>
      <c r="D12" s="178"/>
      <c r="E12" s="175"/>
      <c r="F12" s="418"/>
      <c r="G12" s="414"/>
      <c r="H12" s="177"/>
      <c r="I12" s="177"/>
      <c r="J12" s="177"/>
      <c r="K12" s="176"/>
      <c r="L12" s="177"/>
      <c r="M12" s="176"/>
      <c r="N12" s="178"/>
      <c r="O12" s="178"/>
      <c r="P12" s="178"/>
      <c r="Q12" s="178"/>
      <c r="R12" s="177"/>
      <c r="S12" s="183"/>
      <c r="T12" s="178"/>
      <c r="U12" s="175"/>
      <c r="V12" s="175"/>
      <c r="W12" s="418"/>
      <c r="X12" s="450"/>
      <c r="Y12" s="452"/>
    </row>
    <row r="13" spans="2:33" ht="14.25" customHeight="1" x14ac:dyDescent="0.25">
      <c r="B13" s="189">
        <v>8</v>
      </c>
      <c r="C13" s="182"/>
      <c r="D13" s="174"/>
      <c r="E13" s="171"/>
      <c r="F13" s="417"/>
      <c r="G13" s="413"/>
      <c r="H13" s="173"/>
      <c r="I13" s="173"/>
      <c r="J13" s="173"/>
      <c r="K13" s="172"/>
      <c r="L13" s="173"/>
      <c r="M13" s="172"/>
      <c r="N13" s="174"/>
      <c r="O13" s="174"/>
      <c r="P13" s="174"/>
      <c r="Q13" s="174"/>
      <c r="R13" s="173"/>
      <c r="S13" s="182"/>
      <c r="T13" s="174"/>
      <c r="U13" s="171"/>
      <c r="V13" s="171"/>
      <c r="W13" s="417"/>
      <c r="X13" s="449"/>
      <c r="Y13" s="454"/>
      <c r="Z13" s="549" t="s">
        <v>128</v>
      </c>
      <c r="AA13" s="550"/>
      <c r="AB13" s="550"/>
      <c r="AC13" s="551"/>
    </row>
    <row r="14" spans="2:33" ht="14.25" customHeight="1" x14ac:dyDescent="0.25">
      <c r="B14" s="190">
        <v>9</v>
      </c>
      <c r="C14" s="183"/>
      <c r="D14" s="178"/>
      <c r="E14" s="175"/>
      <c r="F14" s="418"/>
      <c r="G14" s="414"/>
      <c r="H14" s="177"/>
      <c r="I14" s="177"/>
      <c r="J14" s="177"/>
      <c r="K14" s="176"/>
      <c r="L14" s="177"/>
      <c r="M14" s="176"/>
      <c r="N14" s="178"/>
      <c r="O14" s="178"/>
      <c r="P14" s="178"/>
      <c r="Q14" s="178"/>
      <c r="R14" s="177"/>
      <c r="S14" s="183"/>
      <c r="T14" s="178"/>
      <c r="U14" s="175"/>
      <c r="V14" s="175"/>
      <c r="W14" s="418"/>
      <c r="X14" s="450"/>
      <c r="Y14" s="452"/>
      <c r="Z14" s="552" t="s">
        <v>129</v>
      </c>
      <c r="AA14" s="553"/>
      <c r="AB14" s="553"/>
      <c r="AC14" s="163">
        <f>C36+D36+E36+F36+G36+H36+I36+J36</f>
        <v>0</v>
      </c>
    </row>
    <row r="15" spans="2:33" ht="14.25" customHeight="1" x14ac:dyDescent="0.25">
      <c r="B15" s="189">
        <v>10</v>
      </c>
      <c r="C15" s="182"/>
      <c r="D15" s="174"/>
      <c r="E15" s="171"/>
      <c r="F15" s="417"/>
      <c r="G15" s="413"/>
      <c r="H15" s="173"/>
      <c r="I15" s="173"/>
      <c r="J15" s="173"/>
      <c r="K15" s="172"/>
      <c r="L15" s="173"/>
      <c r="M15" s="172"/>
      <c r="N15" s="174"/>
      <c r="O15" s="174"/>
      <c r="P15" s="174"/>
      <c r="Q15" s="174"/>
      <c r="R15" s="173"/>
      <c r="S15" s="182"/>
      <c r="T15" s="174"/>
      <c r="U15" s="171"/>
      <c r="V15" s="171"/>
      <c r="W15" s="417"/>
      <c r="X15" s="449"/>
      <c r="Y15" s="454"/>
      <c r="Z15" s="552" t="s">
        <v>130</v>
      </c>
      <c r="AA15" s="553"/>
      <c r="AB15" s="553"/>
      <c r="AC15" s="163">
        <f>H38</f>
        <v>0</v>
      </c>
    </row>
    <row r="16" spans="2:33" ht="14.25" customHeight="1" x14ac:dyDescent="0.25">
      <c r="B16" s="190">
        <v>11</v>
      </c>
      <c r="C16" s="183"/>
      <c r="D16" s="178"/>
      <c r="E16" s="175"/>
      <c r="F16" s="418"/>
      <c r="G16" s="414"/>
      <c r="H16" s="177"/>
      <c r="I16" s="177"/>
      <c r="J16" s="177"/>
      <c r="K16" s="176"/>
      <c r="L16" s="177"/>
      <c r="M16" s="176"/>
      <c r="N16" s="178"/>
      <c r="O16" s="178"/>
      <c r="P16" s="178"/>
      <c r="Q16" s="178"/>
      <c r="R16" s="177"/>
      <c r="S16" s="183"/>
      <c r="T16" s="178"/>
      <c r="U16" s="175"/>
      <c r="V16" s="175"/>
      <c r="W16" s="418"/>
      <c r="X16" s="450"/>
      <c r="Y16" s="452"/>
      <c r="Z16" s="552" t="s">
        <v>99</v>
      </c>
      <c r="AA16" s="553"/>
      <c r="AB16" s="553"/>
      <c r="AC16" s="163">
        <f>W44</f>
        <v>0</v>
      </c>
    </row>
    <row r="17" spans="2:29" ht="14.25" customHeight="1" x14ac:dyDescent="0.25">
      <c r="B17" s="189">
        <v>12</v>
      </c>
      <c r="C17" s="182"/>
      <c r="D17" s="174"/>
      <c r="E17" s="171"/>
      <c r="F17" s="417"/>
      <c r="G17" s="413"/>
      <c r="H17" s="173"/>
      <c r="I17" s="173"/>
      <c r="J17" s="173"/>
      <c r="K17" s="172"/>
      <c r="L17" s="173"/>
      <c r="M17" s="172"/>
      <c r="N17" s="174"/>
      <c r="O17" s="174"/>
      <c r="P17" s="174"/>
      <c r="Q17" s="174"/>
      <c r="R17" s="173"/>
      <c r="S17" s="182"/>
      <c r="T17" s="174"/>
      <c r="U17" s="171"/>
      <c r="V17" s="171"/>
      <c r="W17" s="417"/>
      <c r="X17" s="449"/>
      <c r="Y17" s="454"/>
      <c r="Z17" s="554" t="s">
        <v>192</v>
      </c>
      <c r="AA17" s="554"/>
      <c r="AB17" s="552"/>
      <c r="AC17" s="163">
        <f>AC45</f>
        <v>0</v>
      </c>
    </row>
    <row r="18" spans="2:29" ht="14.25" customHeight="1" thickBot="1" x14ac:dyDescent="0.3">
      <c r="B18" s="190">
        <v>13</v>
      </c>
      <c r="C18" s="183"/>
      <c r="D18" s="178"/>
      <c r="E18" s="175"/>
      <c r="F18" s="418"/>
      <c r="G18" s="414"/>
      <c r="H18" s="177"/>
      <c r="I18" s="177"/>
      <c r="J18" s="177"/>
      <c r="K18" s="176"/>
      <c r="L18" s="177"/>
      <c r="M18" s="176"/>
      <c r="N18" s="178"/>
      <c r="O18" s="178"/>
      <c r="P18" s="178"/>
      <c r="Q18" s="178"/>
      <c r="R18" s="177"/>
      <c r="S18" s="183"/>
      <c r="T18" s="178"/>
      <c r="U18" s="175"/>
      <c r="V18" s="175"/>
      <c r="W18" s="418"/>
      <c r="X18" s="450"/>
      <c r="Y18" s="452"/>
      <c r="Z18" s="497" t="s">
        <v>48</v>
      </c>
      <c r="AA18" s="498"/>
      <c r="AB18" s="498"/>
      <c r="AC18" s="162">
        <f>AC14+AC15+AC16+AC17</f>
        <v>0</v>
      </c>
    </row>
    <row r="19" spans="2:29" ht="14.25" customHeight="1" x14ac:dyDescent="0.25">
      <c r="B19" s="189">
        <v>14</v>
      </c>
      <c r="C19" s="182"/>
      <c r="D19" s="174"/>
      <c r="E19" s="171"/>
      <c r="F19" s="417"/>
      <c r="G19" s="413"/>
      <c r="H19" s="173"/>
      <c r="I19" s="173"/>
      <c r="J19" s="173"/>
      <c r="K19" s="172"/>
      <c r="L19" s="173"/>
      <c r="M19" s="172"/>
      <c r="N19" s="174"/>
      <c r="O19" s="174"/>
      <c r="P19" s="174"/>
      <c r="Q19" s="174"/>
      <c r="R19" s="173"/>
      <c r="S19" s="182"/>
      <c r="T19" s="174"/>
      <c r="U19" s="171"/>
      <c r="V19" s="171"/>
      <c r="W19" s="417"/>
      <c r="X19" s="449"/>
      <c r="Y19" s="454"/>
    </row>
    <row r="20" spans="2:29" ht="14.25" customHeight="1" thickBot="1" x14ac:dyDescent="0.3">
      <c r="B20" s="190">
        <v>15</v>
      </c>
      <c r="C20" s="183"/>
      <c r="D20" s="178"/>
      <c r="E20" s="175"/>
      <c r="F20" s="418"/>
      <c r="G20" s="414"/>
      <c r="H20" s="177"/>
      <c r="I20" s="177"/>
      <c r="J20" s="177"/>
      <c r="K20" s="176"/>
      <c r="L20" s="177"/>
      <c r="M20" s="176"/>
      <c r="N20" s="178"/>
      <c r="O20" s="178"/>
      <c r="P20" s="178"/>
      <c r="Q20" s="178"/>
      <c r="R20" s="177"/>
      <c r="S20" s="183"/>
      <c r="T20" s="178"/>
      <c r="U20" s="175"/>
      <c r="V20" s="175"/>
      <c r="W20" s="418"/>
      <c r="X20" s="450"/>
      <c r="Y20" s="452"/>
    </row>
    <row r="21" spans="2:29" ht="14.25" customHeight="1" x14ac:dyDescent="0.25">
      <c r="B21" s="189">
        <v>16</v>
      </c>
      <c r="C21" s="182"/>
      <c r="D21" s="174"/>
      <c r="E21" s="171"/>
      <c r="F21" s="417"/>
      <c r="G21" s="413"/>
      <c r="H21" s="173"/>
      <c r="I21" s="173"/>
      <c r="J21" s="173"/>
      <c r="K21" s="172"/>
      <c r="L21" s="173"/>
      <c r="M21" s="172"/>
      <c r="N21" s="174"/>
      <c r="O21" s="174"/>
      <c r="P21" s="174"/>
      <c r="Q21" s="174"/>
      <c r="R21" s="173"/>
      <c r="S21" s="182"/>
      <c r="T21" s="174"/>
      <c r="U21" s="171"/>
      <c r="V21" s="171"/>
      <c r="W21" s="417"/>
      <c r="X21" s="449"/>
      <c r="Y21" s="454"/>
      <c r="Z21" s="499" t="s">
        <v>131</v>
      </c>
      <c r="AA21" s="500"/>
      <c r="AB21" s="500"/>
      <c r="AC21" s="501"/>
    </row>
    <row r="22" spans="2:29" ht="14.25" customHeight="1" x14ac:dyDescent="0.25">
      <c r="B22" s="190">
        <v>17</v>
      </c>
      <c r="C22" s="183"/>
      <c r="D22" s="178"/>
      <c r="E22" s="175"/>
      <c r="F22" s="418"/>
      <c r="G22" s="414"/>
      <c r="H22" s="177"/>
      <c r="I22" s="177"/>
      <c r="J22" s="177"/>
      <c r="K22" s="176"/>
      <c r="L22" s="177"/>
      <c r="M22" s="176"/>
      <c r="N22" s="178"/>
      <c r="O22" s="178"/>
      <c r="P22" s="178"/>
      <c r="Q22" s="178"/>
      <c r="R22" s="177"/>
      <c r="S22" s="183"/>
      <c r="T22" s="178"/>
      <c r="U22" s="175"/>
      <c r="V22" s="175"/>
      <c r="W22" s="418"/>
      <c r="X22" s="450"/>
      <c r="Y22" s="452"/>
      <c r="Z22" s="495" t="s">
        <v>133</v>
      </c>
      <c r="AA22" s="496"/>
      <c r="AB22" s="496"/>
      <c r="AC22" s="163">
        <f>M36+N36+O36+P36+Q36+R36</f>
        <v>0</v>
      </c>
    </row>
    <row r="23" spans="2:29" ht="14.25" customHeight="1" x14ac:dyDescent="0.25">
      <c r="B23" s="189">
        <v>18</v>
      </c>
      <c r="C23" s="182"/>
      <c r="D23" s="174"/>
      <c r="E23" s="171"/>
      <c r="F23" s="417"/>
      <c r="G23" s="413"/>
      <c r="H23" s="173"/>
      <c r="I23" s="173"/>
      <c r="J23" s="173"/>
      <c r="K23" s="172"/>
      <c r="L23" s="173"/>
      <c r="M23" s="172"/>
      <c r="N23" s="174"/>
      <c r="O23" s="174"/>
      <c r="P23" s="174"/>
      <c r="Q23" s="174"/>
      <c r="R23" s="173"/>
      <c r="S23" s="182"/>
      <c r="T23" s="174"/>
      <c r="U23" s="171"/>
      <c r="V23" s="171"/>
      <c r="W23" s="417"/>
      <c r="X23" s="449"/>
      <c r="Y23" s="454"/>
      <c r="Z23" s="495" t="s">
        <v>132</v>
      </c>
      <c r="AA23" s="496"/>
      <c r="AB23" s="496"/>
      <c r="AC23" s="163">
        <f>S36+T36+U36+V36</f>
        <v>0</v>
      </c>
    </row>
    <row r="24" spans="2:29" ht="14.25" customHeight="1" x14ac:dyDescent="0.25">
      <c r="B24" s="190">
        <v>19</v>
      </c>
      <c r="C24" s="183"/>
      <c r="D24" s="178"/>
      <c r="E24" s="175"/>
      <c r="F24" s="418"/>
      <c r="G24" s="414"/>
      <c r="H24" s="177"/>
      <c r="I24" s="177"/>
      <c r="J24" s="177"/>
      <c r="K24" s="176"/>
      <c r="L24" s="177"/>
      <c r="M24" s="176"/>
      <c r="N24" s="178"/>
      <c r="O24" s="178"/>
      <c r="P24" s="178"/>
      <c r="Q24" s="178"/>
      <c r="R24" s="177"/>
      <c r="S24" s="183"/>
      <c r="T24" s="178"/>
      <c r="U24" s="175"/>
      <c r="V24" s="175"/>
      <c r="W24" s="418"/>
      <c r="X24" s="450"/>
      <c r="Y24" s="452"/>
      <c r="Z24" s="546" t="s">
        <v>134</v>
      </c>
      <c r="AA24" s="546"/>
      <c r="AB24" s="495"/>
      <c r="AC24" s="163">
        <f>G61+H61</f>
        <v>0</v>
      </c>
    </row>
    <row r="25" spans="2:29" ht="14.25" customHeight="1" x14ac:dyDescent="0.25">
      <c r="B25" s="189">
        <v>20</v>
      </c>
      <c r="C25" s="182"/>
      <c r="D25" s="174"/>
      <c r="E25" s="171"/>
      <c r="F25" s="417"/>
      <c r="G25" s="413"/>
      <c r="H25" s="173"/>
      <c r="I25" s="173"/>
      <c r="J25" s="173"/>
      <c r="K25" s="172"/>
      <c r="L25" s="173"/>
      <c r="M25" s="172"/>
      <c r="N25" s="174"/>
      <c r="O25" s="174"/>
      <c r="P25" s="174"/>
      <c r="Q25" s="174"/>
      <c r="R25" s="173"/>
      <c r="S25" s="182"/>
      <c r="T25" s="174"/>
      <c r="U25" s="171"/>
      <c r="V25" s="171"/>
      <c r="W25" s="417"/>
      <c r="X25" s="449"/>
      <c r="Y25" s="454"/>
      <c r="Z25" s="546" t="s">
        <v>135</v>
      </c>
      <c r="AA25" s="546"/>
      <c r="AB25" s="495"/>
      <c r="AC25" s="163">
        <f>W44</f>
        <v>0</v>
      </c>
    </row>
    <row r="26" spans="2:29" ht="14.25" customHeight="1" thickBot="1" x14ac:dyDescent="0.3">
      <c r="B26" s="190">
        <v>21</v>
      </c>
      <c r="C26" s="183"/>
      <c r="D26" s="178"/>
      <c r="E26" s="175"/>
      <c r="F26" s="418"/>
      <c r="G26" s="414"/>
      <c r="H26" s="177"/>
      <c r="I26" s="177"/>
      <c r="J26" s="177"/>
      <c r="K26" s="176"/>
      <c r="L26" s="177"/>
      <c r="M26" s="176"/>
      <c r="N26" s="178"/>
      <c r="O26" s="178"/>
      <c r="P26" s="178"/>
      <c r="Q26" s="178"/>
      <c r="R26" s="177"/>
      <c r="S26" s="183"/>
      <c r="T26" s="178"/>
      <c r="U26" s="175"/>
      <c r="V26" s="175"/>
      <c r="W26" s="418"/>
      <c r="X26" s="450"/>
      <c r="Y26" s="452"/>
      <c r="Z26" s="547" t="s">
        <v>48</v>
      </c>
      <c r="AA26" s="548"/>
      <c r="AB26" s="548"/>
      <c r="AC26" s="162">
        <f>AC22+AC23+AC24+AC25</f>
        <v>0</v>
      </c>
    </row>
    <row r="27" spans="2:29" ht="14.25" customHeight="1" x14ac:dyDescent="0.25">
      <c r="B27" s="189">
        <v>22</v>
      </c>
      <c r="C27" s="182"/>
      <c r="D27" s="174"/>
      <c r="E27" s="171"/>
      <c r="F27" s="417"/>
      <c r="G27" s="413"/>
      <c r="H27" s="173"/>
      <c r="I27" s="173"/>
      <c r="J27" s="173"/>
      <c r="K27" s="172"/>
      <c r="L27" s="173"/>
      <c r="M27" s="172"/>
      <c r="N27" s="174"/>
      <c r="O27" s="174"/>
      <c r="P27" s="174"/>
      <c r="Q27" s="174"/>
      <c r="R27" s="173"/>
      <c r="S27" s="182"/>
      <c r="T27" s="174"/>
      <c r="U27" s="171"/>
      <c r="V27" s="171"/>
      <c r="W27" s="417"/>
      <c r="X27" s="449"/>
      <c r="Y27" s="454"/>
    </row>
    <row r="28" spans="2:29" ht="14.25" customHeight="1" x14ac:dyDescent="0.25">
      <c r="B28" s="190">
        <v>23</v>
      </c>
      <c r="C28" s="183"/>
      <c r="D28" s="178"/>
      <c r="E28" s="175"/>
      <c r="F28" s="418"/>
      <c r="G28" s="414"/>
      <c r="H28" s="177"/>
      <c r="I28" s="177"/>
      <c r="J28" s="177"/>
      <c r="K28" s="176"/>
      <c r="L28" s="177"/>
      <c r="M28" s="176"/>
      <c r="N28" s="178"/>
      <c r="O28" s="178"/>
      <c r="P28" s="178"/>
      <c r="Q28" s="178"/>
      <c r="R28" s="177"/>
      <c r="S28" s="183"/>
      <c r="T28" s="178"/>
      <c r="U28" s="175"/>
      <c r="V28" s="175"/>
      <c r="W28" s="418"/>
      <c r="X28" s="450"/>
      <c r="Y28" s="452"/>
    </row>
    <row r="29" spans="2:29" ht="14.25" customHeight="1" x14ac:dyDescent="0.25">
      <c r="B29" s="189">
        <v>24</v>
      </c>
      <c r="C29" s="368"/>
      <c r="D29" s="369"/>
      <c r="E29" s="370"/>
      <c r="F29" s="419"/>
      <c r="G29" s="415"/>
      <c r="H29" s="371"/>
      <c r="I29" s="371"/>
      <c r="J29" s="371"/>
      <c r="K29" s="372"/>
      <c r="L29" s="371"/>
      <c r="M29" s="372"/>
      <c r="N29" s="369"/>
      <c r="O29" s="369"/>
      <c r="P29" s="369"/>
      <c r="Q29" s="369"/>
      <c r="R29" s="371"/>
      <c r="S29" s="182"/>
      <c r="T29" s="174"/>
      <c r="U29" s="171"/>
      <c r="V29" s="171"/>
      <c r="W29" s="417"/>
      <c r="X29" s="449"/>
      <c r="Y29" s="454"/>
    </row>
    <row r="30" spans="2:29" ht="14.25" customHeight="1" x14ac:dyDescent="0.25">
      <c r="B30" s="190">
        <v>25</v>
      </c>
      <c r="C30" s="183"/>
      <c r="D30" s="178"/>
      <c r="E30" s="175"/>
      <c r="F30" s="418"/>
      <c r="G30" s="414"/>
      <c r="H30" s="177"/>
      <c r="I30" s="177"/>
      <c r="J30" s="177"/>
      <c r="K30" s="176"/>
      <c r="L30" s="177"/>
      <c r="M30" s="176"/>
      <c r="N30" s="178"/>
      <c r="O30" s="178"/>
      <c r="P30" s="178"/>
      <c r="Q30" s="178"/>
      <c r="R30" s="177"/>
      <c r="S30" s="183"/>
      <c r="T30" s="178"/>
      <c r="U30" s="175"/>
      <c r="V30" s="175"/>
      <c r="W30" s="418"/>
      <c r="X30" s="450"/>
      <c r="Y30" s="452"/>
    </row>
    <row r="31" spans="2:29" ht="14.25" customHeight="1" x14ac:dyDescent="0.25">
      <c r="B31" s="189">
        <v>26</v>
      </c>
      <c r="C31" s="368"/>
      <c r="D31" s="369"/>
      <c r="E31" s="370"/>
      <c r="F31" s="419"/>
      <c r="G31" s="415"/>
      <c r="H31" s="371"/>
      <c r="I31" s="371"/>
      <c r="J31" s="371"/>
      <c r="K31" s="372"/>
      <c r="L31" s="371"/>
      <c r="M31" s="372"/>
      <c r="N31" s="369"/>
      <c r="O31" s="369"/>
      <c r="P31" s="369"/>
      <c r="Q31" s="369"/>
      <c r="R31" s="371"/>
      <c r="S31" s="182"/>
      <c r="T31" s="174"/>
      <c r="U31" s="171"/>
      <c r="V31" s="171"/>
      <c r="W31" s="417"/>
      <c r="X31" s="449"/>
      <c r="Y31" s="454"/>
    </row>
    <row r="32" spans="2:29" ht="14.25" customHeight="1" x14ac:dyDescent="0.25">
      <c r="B32" s="190">
        <v>27</v>
      </c>
      <c r="C32" s="183"/>
      <c r="D32" s="178"/>
      <c r="E32" s="175"/>
      <c r="F32" s="418"/>
      <c r="G32" s="414"/>
      <c r="H32" s="177"/>
      <c r="I32" s="177"/>
      <c r="J32" s="177"/>
      <c r="K32" s="176"/>
      <c r="L32" s="177"/>
      <c r="M32" s="176"/>
      <c r="N32" s="178"/>
      <c r="O32" s="178"/>
      <c r="P32" s="178"/>
      <c r="Q32" s="178"/>
      <c r="R32" s="177"/>
      <c r="S32" s="183"/>
      <c r="T32" s="178"/>
      <c r="U32" s="175"/>
      <c r="V32" s="175"/>
      <c r="W32" s="418"/>
      <c r="X32" s="450"/>
      <c r="Y32" s="452"/>
    </row>
    <row r="33" spans="2:36" ht="14.25" customHeight="1" x14ac:dyDescent="0.25">
      <c r="B33" s="189">
        <v>28</v>
      </c>
      <c r="C33" s="368"/>
      <c r="D33" s="369"/>
      <c r="E33" s="370"/>
      <c r="F33" s="419"/>
      <c r="G33" s="415"/>
      <c r="H33" s="371"/>
      <c r="I33" s="371"/>
      <c r="J33" s="371"/>
      <c r="K33" s="372"/>
      <c r="L33" s="371"/>
      <c r="M33" s="372"/>
      <c r="N33" s="369"/>
      <c r="O33" s="369"/>
      <c r="P33" s="369"/>
      <c r="Q33" s="369"/>
      <c r="R33" s="371"/>
      <c r="S33" s="182"/>
      <c r="T33" s="174"/>
      <c r="U33" s="171"/>
      <c r="V33" s="171"/>
      <c r="W33" s="417"/>
      <c r="X33" s="449"/>
      <c r="Y33" s="454"/>
    </row>
    <row r="34" spans="2:36" ht="14.25" customHeight="1" x14ac:dyDescent="0.25">
      <c r="B34" s="190">
        <v>29</v>
      </c>
      <c r="C34" s="183"/>
      <c r="D34" s="178"/>
      <c r="E34" s="175"/>
      <c r="F34" s="418"/>
      <c r="G34" s="414"/>
      <c r="H34" s="177"/>
      <c r="I34" s="177"/>
      <c r="J34" s="177"/>
      <c r="K34" s="176"/>
      <c r="L34" s="177"/>
      <c r="M34" s="176"/>
      <c r="N34" s="178"/>
      <c r="O34" s="178"/>
      <c r="P34" s="178"/>
      <c r="Q34" s="178"/>
      <c r="R34" s="177"/>
      <c r="S34" s="183"/>
      <c r="T34" s="178"/>
      <c r="U34" s="175"/>
      <c r="V34" s="175"/>
      <c r="W34" s="418"/>
      <c r="X34" s="450"/>
      <c r="Y34" s="452"/>
    </row>
    <row r="35" spans="2:36" ht="14.25" customHeight="1" thickBot="1" x14ac:dyDescent="0.3">
      <c r="B35" s="374">
        <v>30</v>
      </c>
      <c r="C35" s="368"/>
      <c r="D35" s="369"/>
      <c r="E35" s="370"/>
      <c r="F35" s="420"/>
      <c r="G35" s="415"/>
      <c r="H35" s="371"/>
      <c r="I35" s="371"/>
      <c r="J35" s="371"/>
      <c r="K35" s="372"/>
      <c r="L35" s="371"/>
      <c r="M35" s="372"/>
      <c r="N35" s="369"/>
      <c r="O35" s="369"/>
      <c r="P35" s="369"/>
      <c r="Q35" s="369"/>
      <c r="R35" s="371"/>
      <c r="S35" s="182"/>
      <c r="T35" s="174"/>
      <c r="U35" s="171"/>
      <c r="V35" s="171"/>
      <c r="W35" s="417"/>
      <c r="X35" s="449"/>
      <c r="Y35" s="454"/>
    </row>
    <row r="36" spans="2:36" ht="14.25" customHeight="1" thickBot="1" x14ac:dyDescent="0.3">
      <c r="C36" s="4">
        <f t="shared" ref="C36:V36" si="0">SUM(C6:C35)</f>
        <v>0</v>
      </c>
      <c r="D36" s="4">
        <f t="shared" si="0"/>
        <v>0</v>
      </c>
      <c r="E36" s="49">
        <f t="shared" si="0"/>
        <v>0</v>
      </c>
      <c r="F36" s="4">
        <f t="shared" si="0"/>
        <v>0</v>
      </c>
      <c r="G36" s="4">
        <f t="shared" si="0"/>
        <v>0</v>
      </c>
      <c r="H36" s="4">
        <f t="shared" si="0"/>
        <v>0</v>
      </c>
      <c r="I36" s="4">
        <f t="shared" si="0"/>
        <v>0</v>
      </c>
      <c r="J36" s="49">
        <f t="shared" si="0"/>
        <v>0</v>
      </c>
      <c r="K36" s="4">
        <f t="shared" si="0"/>
        <v>0</v>
      </c>
      <c r="L36" s="234">
        <f t="shared" si="0"/>
        <v>0</v>
      </c>
      <c r="M36" s="4">
        <f t="shared" si="0"/>
        <v>0</v>
      </c>
      <c r="N36" s="4">
        <f t="shared" si="0"/>
        <v>0</v>
      </c>
      <c r="O36" s="4">
        <f t="shared" si="0"/>
        <v>0</v>
      </c>
      <c r="P36" s="4">
        <f t="shared" si="0"/>
        <v>0</v>
      </c>
      <c r="Q36" s="4">
        <f t="shared" si="0"/>
        <v>0</v>
      </c>
      <c r="R36" s="4">
        <f t="shared" si="0"/>
        <v>0</v>
      </c>
      <c r="S36" s="4">
        <f t="shared" si="0"/>
        <v>0</v>
      </c>
      <c r="T36" s="4">
        <f t="shared" si="0"/>
        <v>0</v>
      </c>
      <c r="U36" s="4">
        <f t="shared" si="0"/>
        <v>0</v>
      </c>
      <c r="V36" s="373">
        <f t="shared" si="0"/>
        <v>0</v>
      </c>
      <c r="W36" s="447"/>
      <c r="X36" s="451"/>
      <c r="Y36" s="453"/>
    </row>
    <row r="37" spans="2:36" s="6" customFormat="1" ht="14.25" customHeight="1" thickBot="1" x14ac:dyDescent="0.3">
      <c r="B37" s="47"/>
      <c r="C37" s="2"/>
      <c r="D37" s="2"/>
      <c r="E37" s="5"/>
      <c r="F37" s="5"/>
      <c r="G37" s="5"/>
      <c r="H37" s="5"/>
      <c r="I37" s="5"/>
      <c r="J37" s="5"/>
      <c r="K37" s="5"/>
      <c r="L37" s="5"/>
      <c r="M37" s="3"/>
      <c r="N37" s="3"/>
      <c r="O37" s="7"/>
      <c r="P37" s="3"/>
      <c r="Q37" s="3"/>
      <c r="R37" s="3"/>
      <c r="S37" s="48"/>
      <c r="T37" s="48"/>
      <c r="U37" s="1"/>
      <c r="V37" s="5"/>
      <c r="W37" s="5"/>
      <c r="X37" s="5"/>
      <c r="Y37" s="7"/>
      <c r="Z37" s="5"/>
      <c r="AA37" s="1"/>
      <c r="AB37" s="5"/>
      <c r="AC37" s="5"/>
      <c r="AD37" s="5"/>
      <c r="AI37" s="461"/>
      <c r="AJ37" s="461"/>
    </row>
    <row r="38" spans="2:36" s="6" customFormat="1" ht="25.5" customHeight="1" thickBot="1" x14ac:dyDescent="0.3">
      <c r="B38" s="47"/>
      <c r="C38" s="529" t="s">
        <v>50</v>
      </c>
      <c r="D38" s="530"/>
      <c r="E38" s="530"/>
      <c r="F38" s="530"/>
      <c r="G38" s="531"/>
      <c r="H38" s="270">
        <f>C47+I44</f>
        <v>0</v>
      </c>
      <c r="I38" s="5"/>
      <c r="J38" s="5"/>
      <c r="K38" s="5"/>
      <c r="L38" s="5"/>
      <c r="M38" s="3"/>
      <c r="N38" s="3"/>
      <c r="O38" s="7"/>
      <c r="P38" s="5"/>
      <c r="Q38" s="5"/>
      <c r="R38" s="5"/>
      <c r="S38" s="5"/>
      <c r="T38" s="5"/>
      <c r="U38" s="5"/>
      <c r="V38" s="5"/>
      <c r="W38" s="5"/>
      <c r="X38" s="5"/>
      <c r="Y38" s="7"/>
      <c r="Z38" s="5"/>
      <c r="AA38" s="1"/>
      <c r="AB38" s="5"/>
      <c r="AC38" s="5"/>
      <c r="AD38" s="5"/>
      <c r="AI38" s="461"/>
      <c r="AJ38" s="461"/>
    </row>
    <row r="39" spans="2:36" s="11" customFormat="1" ht="57" customHeight="1" thickBot="1" x14ac:dyDescent="0.3">
      <c r="C39" s="573" t="s">
        <v>51</v>
      </c>
      <c r="D39" s="574"/>
      <c r="E39" s="574"/>
      <c r="F39" s="575"/>
      <c r="G39" s="502" t="s">
        <v>52</v>
      </c>
      <c r="H39" s="503"/>
      <c r="I39" s="504"/>
      <c r="S39" s="526" t="s">
        <v>46</v>
      </c>
      <c r="T39" s="527"/>
      <c r="U39" s="527"/>
      <c r="V39" s="527"/>
      <c r="W39" s="528"/>
      <c r="X39" s="1"/>
      <c r="Z39" s="473" t="s">
        <v>47</v>
      </c>
      <c r="AA39" s="474"/>
      <c r="AB39" s="474"/>
      <c r="AC39" s="475"/>
      <c r="AI39" s="423"/>
      <c r="AJ39" s="423"/>
    </row>
    <row r="40" spans="2:36" ht="18" customHeight="1" x14ac:dyDescent="0.25">
      <c r="C40" s="582"/>
      <c r="D40" s="583"/>
      <c r="E40" s="583"/>
      <c r="F40" s="584"/>
      <c r="G40" s="564" t="s">
        <v>43</v>
      </c>
      <c r="H40" s="565"/>
      <c r="I40" s="568"/>
      <c r="S40" s="476" t="s">
        <v>42</v>
      </c>
      <c r="T40" s="477"/>
      <c r="U40" s="477"/>
      <c r="V40" s="477"/>
      <c r="W40" s="364"/>
      <c r="Z40" s="478" t="s">
        <v>20</v>
      </c>
      <c r="AA40" s="479"/>
      <c r="AB40" s="480"/>
      <c r="AC40" s="484" t="s">
        <v>28</v>
      </c>
    </row>
    <row r="41" spans="2:36" ht="15.75" customHeight="1" x14ac:dyDescent="0.25">
      <c r="C41" s="582"/>
      <c r="D41" s="583"/>
      <c r="E41" s="583"/>
      <c r="F41" s="584"/>
      <c r="G41" s="566"/>
      <c r="H41" s="567"/>
      <c r="I41" s="568"/>
      <c r="S41" s="469" t="s">
        <v>12</v>
      </c>
      <c r="T41" s="470"/>
      <c r="U41" s="470"/>
      <c r="V41" s="470"/>
      <c r="W41" s="365"/>
      <c r="Z41" s="481"/>
      <c r="AA41" s="482"/>
      <c r="AB41" s="483"/>
      <c r="AC41" s="485"/>
    </row>
    <row r="42" spans="2:36" ht="18" customHeight="1" x14ac:dyDescent="0.25">
      <c r="C42" s="582"/>
      <c r="D42" s="583"/>
      <c r="E42" s="583"/>
      <c r="F42" s="584"/>
      <c r="G42" s="564" t="s">
        <v>49</v>
      </c>
      <c r="H42" s="565"/>
      <c r="I42" s="568"/>
      <c r="S42" s="469" t="s">
        <v>13</v>
      </c>
      <c r="T42" s="470"/>
      <c r="U42" s="470"/>
      <c r="V42" s="470"/>
      <c r="W42" s="366"/>
      <c r="Z42" s="466"/>
      <c r="AA42" s="467"/>
      <c r="AB42" s="468"/>
      <c r="AC42" s="58"/>
    </row>
    <row r="43" spans="2:36" ht="15.75" customHeight="1" x14ac:dyDescent="0.25">
      <c r="C43" s="582"/>
      <c r="D43" s="583"/>
      <c r="E43" s="583"/>
      <c r="F43" s="584"/>
      <c r="G43" s="566"/>
      <c r="H43" s="567"/>
      <c r="I43" s="568"/>
      <c r="S43" s="469" t="s">
        <v>14</v>
      </c>
      <c r="T43" s="470"/>
      <c r="U43" s="470"/>
      <c r="V43" s="470"/>
      <c r="W43" s="366"/>
      <c r="Z43" s="466"/>
      <c r="AA43" s="467"/>
      <c r="AB43" s="468"/>
      <c r="AC43" s="58"/>
    </row>
    <row r="44" spans="2:36" ht="14.25" customHeight="1" thickBot="1" x14ac:dyDescent="0.3">
      <c r="C44" s="582"/>
      <c r="D44" s="583"/>
      <c r="E44" s="583"/>
      <c r="F44" s="584"/>
      <c r="G44" s="267" t="s">
        <v>38</v>
      </c>
      <c r="H44" s="268"/>
      <c r="I44" s="50">
        <f>I40+I42</f>
        <v>0</v>
      </c>
      <c r="S44" s="471" t="s">
        <v>48</v>
      </c>
      <c r="T44" s="472"/>
      <c r="U44" s="472"/>
      <c r="V44" s="472"/>
      <c r="W44" s="367">
        <f>W40+W41+W42+W43</f>
        <v>0</v>
      </c>
      <c r="Z44" s="466"/>
      <c r="AA44" s="467"/>
      <c r="AB44" s="468"/>
      <c r="AC44" s="58"/>
    </row>
    <row r="45" spans="2:36" ht="14.25" customHeight="1" thickBot="1" x14ac:dyDescent="0.3">
      <c r="C45" s="582"/>
      <c r="D45" s="583"/>
      <c r="E45" s="583"/>
      <c r="F45" s="584"/>
      <c r="Z45" s="464" t="s">
        <v>38</v>
      </c>
      <c r="AA45" s="465"/>
      <c r="AB45" s="465"/>
      <c r="AC45" s="50">
        <f>SUM(AC42:AC44)</f>
        <v>0</v>
      </c>
    </row>
    <row r="46" spans="2:36" ht="14.25" customHeight="1" x14ac:dyDescent="0.25">
      <c r="C46" s="582"/>
      <c r="D46" s="583"/>
      <c r="E46" s="583"/>
      <c r="F46" s="584"/>
      <c r="G46" s="569" t="s">
        <v>32</v>
      </c>
      <c r="H46" s="585"/>
      <c r="I46" s="570"/>
      <c r="W46" s="6"/>
      <c r="X46" s="6"/>
    </row>
    <row r="47" spans="2:36" ht="14.25" customHeight="1" thickBot="1" x14ac:dyDescent="0.3">
      <c r="C47" s="576">
        <f>C40+C41+C42+C43+C44+C45+C46</f>
        <v>0</v>
      </c>
      <c r="D47" s="577"/>
      <c r="E47" s="577"/>
      <c r="F47" s="578"/>
      <c r="G47" s="579" t="s">
        <v>18</v>
      </c>
      <c r="H47" s="580"/>
      <c r="I47" s="581"/>
      <c r="W47" s="6"/>
      <c r="X47" s="6"/>
    </row>
    <row r="48" spans="2:36" ht="14.25" customHeight="1" thickBot="1" x14ac:dyDescent="0.3">
      <c r="G48" s="51" t="s">
        <v>16</v>
      </c>
      <c r="H48" s="269"/>
      <c r="W48" s="6"/>
      <c r="X48" s="6"/>
    </row>
    <row r="49" spans="7:24" ht="17.25" customHeight="1" thickBot="1" x14ac:dyDescent="0.3">
      <c r="G49" s="51" t="s">
        <v>213</v>
      </c>
      <c r="H49" s="59"/>
      <c r="W49" s="6"/>
      <c r="X49" s="6"/>
    </row>
    <row r="50" spans="7:24" ht="15" customHeight="1" x14ac:dyDescent="0.25">
      <c r="G50" s="569" t="s">
        <v>31</v>
      </c>
      <c r="H50" s="570"/>
      <c r="W50" s="6"/>
      <c r="X50" s="6"/>
    </row>
    <row r="51" spans="7:24" ht="15" customHeight="1" thickBot="1" x14ac:dyDescent="0.3">
      <c r="G51" s="571"/>
      <c r="H51" s="572"/>
      <c r="W51" s="6"/>
      <c r="X51" s="6"/>
    </row>
    <row r="52" spans="7:24" x14ac:dyDescent="0.25">
      <c r="G52" s="52" t="s">
        <v>11</v>
      </c>
      <c r="H52" s="52" t="s">
        <v>10</v>
      </c>
      <c r="W52" s="6"/>
      <c r="X52" s="6"/>
    </row>
    <row r="53" spans="7:24" ht="15.75" thickBot="1" x14ac:dyDescent="0.3">
      <c r="G53" s="53"/>
      <c r="H53" s="53"/>
      <c r="W53" s="6"/>
      <c r="X53" s="6"/>
    </row>
    <row r="54" spans="7:24" x14ac:dyDescent="0.25">
      <c r="G54" s="60"/>
      <c r="H54" s="63"/>
    </row>
    <row r="55" spans="7:24" x14ac:dyDescent="0.25">
      <c r="G55" s="61"/>
      <c r="H55" s="54"/>
    </row>
    <row r="56" spans="7:24" ht="15" customHeight="1" x14ac:dyDescent="0.25">
      <c r="G56" s="62"/>
      <c r="H56" s="55"/>
    </row>
    <row r="57" spans="7:24" x14ac:dyDescent="0.25">
      <c r="G57" s="61"/>
      <c r="H57" s="54"/>
    </row>
    <row r="58" spans="7:24" ht="15" customHeight="1" x14ac:dyDescent="0.25">
      <c r="G58" s="62"/>
      <c r="H58" s="55"/>
    </row>
    <row r="59" spans="7:24" x14ac:dyDescent="0.25">
      <c r="G59" s="61"/>
      <c r="H59" s="54"/>
    </row>
    <row r="60" spans="7:24" ht="15.75" customHeight="1" thickBot="1" x14ac:dyDescent="0.3">
      <c r="G60" s="62"/>
      <c r="H60" s="55"/>
    </row>
    <row r="61" spans="7:24" ht="26.25" customHeight="1" thickBot="1" x14ac:dyDescent="0.3">
      <c r="G61" s="4">
        <f>SUM(G54:G60)</f>
        <v>0</v>
      </c>
      <c r="H61" s="49">
        <f>SUM(H54:H60)</f>
        <v>0</v>
      </c>
    </row>
  </sheetData>
  <sheetProtection algorithmName="SHA-512" hashValue="UTWdpnT9CKWnwm+uuT7Z8bk9iKtcvjSXF8nrjt5WifPgM9dMNf4SY1w4fc+BrBPVRp7gYh5aLSkSQVQMDG9c3g==" saltValue="DBrgKEgeDbdazj8ytnRb6A==" spinCount="100000" sheet="1" objects="1" scenarios="1"/>
  <mergeCells count="75">
    <mergeCell ref="C2:E3"/>
    <mergeCell ref="F2:F5"/>
    <mergeCell ref="C1:L1"/>
    <mergeCell ref="G2:J3"/>
    <mergeCell ref="K2:K5"/>
    <mergeCell ref="L2:L5"/>
    <mergeCell ref="I4:J4"/>
    <mergeCell ref="B4:B5"/>
    <mergeCell ref="C4:C5"/>
    <mergeCell ref="D4:D5"/>
    <mergeCell ref="E4:E5"/>
    <mergeCell ref="G4:H4"/>
    <mergeCell ref="C41:F41"/>
    <mergeCell ref="C39:F39"/>
    <mergeCell ref="C40:F40"/>
    <mergeCell ref="C38:G38"/>
    <mergeCell ref="G39:I39"/>
    <mergeCell ref="G40:H41"/>
    <mergeCell ref="I40:I41"/>
    <mergeCell ref="C47:F47"/>
    <mergeCell ref="C45:F45"/>
    <mergeCell ref="C46:F46"/>
    <mergeCell ref="C44:F44"/>
    <mergeCell ref="C42:F42"/>
    <mergeCell ref="C43:F43"/>
    <mergeCell ref="Z9:AA9"/>
    <mergeCell ref="Z10:AA10"/>
    <mergeCell ref="G46:I46"/>
    <mergeCell ref="G47:I47"/>
    <mergeCell ref="Z17:AB17"/>
    <mergeCell ref="Z18:AB18"/>
    <mergeCell ref="Z21:AC21"/>
    <mergeCell ref="Z22:AB22"/>
    <mergeCell ref="Z23:AB23"/>
    <mergeCell ref="Z24:AB24"/>
    <mergeCell ref="Z25:AB25"/>
    <mergeCell ref="Z26:AB26"/>
    <mergeCell ref="Z39:AC39"/>
    <mergeCell ref="Z40:AB41"/>
    <mergeCell ref="Z44:AB44"/>
    <mergeCell ref="Z45:AB45"/>
    <mergeCell ref="G50:H51"/>
    <mergeCell ref="G42:H43"/>
    <mergeCell ref="I42:I43"/>
    <mergeCell ref="S1:U1"/>
    <mergeCell ref="M2:R3"/>
    <mergeCell ref="S2:V3"/>
    <mergeCell ref="T4:T5"/>
    <mergeCell ref="U4:U5"/>
    <mergeCell ref="V4:V5"/>
    <mergeCell ref="S4:S5"/>
    <mergeCell ref="S39:W39"/>
    <mergeCell ref="S44:V44"/>
    <mergeCell ref="S40:V40"/>
    <mergeCell ref="Z5:AB6"/>
    <mergeCell ref="AD5:AG5"/>
    <mergeCell ref="AD6:AE6"/>
    <mergeCell ref="AF6:AG6"/>
    <mergeCell ref="Z7:AA7"/>
    <mergeCell ref="AE7:AE8"/>
    <mergeCell ref="AF7:AF8"/>
    <mergeCell ref="AG7:AG8"/>
    <mergeCell ref="Z8:AA8"/>
    <mergeCell ref="AD7:AD8"/>
    <mergeCell ref="AD10:AF10"/>
    <mergeCell ref="Z13:AC13"/>
    <mergeCell ref="Z14:AB14"/>
    <mergeCell ref="Z15:AB15"/>
    <mergeCell ref="Z16:AB16"/>
    <mergeCell ref="AC40:AC41"/>
    <mergeCell ref="S41:V41"/>
    <mergeCell ref="S42:V42"/>
    <mergeCell ref="Z42:AB42"/>
    <mergeCell ref="S43:V43"/>
    <mergeCell ref="Z43:AB43"/>
  </mergeCells>
  <pageMargins left="0.7" right="0.7" top="0.75" bottom="0.75" header="0.3" footer="0.3"/>
  <pageSetup paperSize="9" scale="64" fitToHeight="0" orientation="landscape"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12C61621-8367-470E-9CBE-4626289588E2}">
          <x14:formula1>
            <xm:f>Llistes!$D$11:$D$19</xm:f>
          </x14:formula1>
          <xm:sqref>X6:X35</xm:sqref>
        </x14:dataValidation>
        <x14:dataValidation type="list" allowBlank="1" showInputMessage="1" showErrorMessage="1" xr:uid="{1184E729-BE09-468C-837C-D3731E689F02}">
          <x14:formula1>
            <xm:f>'Usos Activitats Pròpies'!$G$1:$AA$1</xm:f>
          </x14:formula1>
          <xm:sqref>Y6:Y36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B1:AJ61"/>
  <sheetViews>
    <sheetView zoomScale="80" zoomScaleNormal="80" zoomScalePageLayoutView="85" workbookViewId="0">
      <selection activeCell="C6" sqref="C6"/>
    </sheetView>
  </sheetViews>
  <sheetFormatPr baseColWidth="10" defaultColWidth="7.5703125" defaultRowHeight="15" x14ac:dyDescent="0.25"/>
  <cols>
    <col min="1" max="1" width="1.7109375" style="1" customWidth="1"/>
    <col min="2" max="2" width="7.5703125" style="11"/>
    <col min="3" max="10" width="7.5703125" style="1"/>
    <col min="11" max="11" width="6.7109375" style="1" customWidth="1"/>
    <col min="12" max="12" width="6.140625" style="1" customWidth="1"/>
    <col min="13" max="22" width="7.5703125" style="1"/>
    <col min="23" max="23" width="9.5703125" style="1" customWidth="1"/>
    <col min="24" max="24" width="10.28515625" style="1" customWidth="1"/>
    <col min="25" max="25" width="12" style="1" customWidth="1"/>
    <col min="26" max="28" width="7.5703125" style="1"/>
    <col min="29" max="29" width="9.85546875" style="1" bestFit="1" customWidth="1"/>
    <col min="30" max="34" width="7.5703125" style="1"/>
    <col min="35" max="35" width="20.5703125" style="197" customWidth="1"/>
    <col min="36" max="36" width="22.28515625" style="197" customWidth="1"/>
    <col min="37" max="16384" width="7.5703125" style="1"/>
  </cols>
  <sheetData>
    <row r="1" spans="2:33" ht="26.25" customHeight="1" thickBot="1" x14ac:dyDescent="0.3">
      <c r="B1" s="12" t="str">
        <f>MensualSumatori!A1</f>
        <v>Gener</v>
      </c>
      <c r="C1" s="532" t="s">
        <v>45</v>
      </c>
      <c r="D1" s="533"/>
      <c r="E1" s="533"/>
      <c r="F1" s="533"/>
      <c r="G1" s="533"/>
      <c r="H1" s="533"/>
      <c r="I1" s="533"/>
      <c r="J1" s="533"/>
      <c r="K1" s="533"/>
      <c r="L1" s="534"/>
      <c r="S1" s="505" t="s">
        <v>190</v>
      </c>
      <c r="T1" s="506"/>
      <c r="U1" s="507"/>
      <c r="V1" s="279"/>
    </row>
    <row r="2" spans="2:33" ht="14.25" customHeight="1" x14ac:dyDescent="0.25">
      <c r="B2" s="12">
        <v>7</v>
      </c>
      <c r="C2" s="535" t="s">
        <v>1</v>
      </c>
      <c r="D2" s="536"/>
      <c r="E2" s="536"/>
      <c r="F2" s="592" t="s">
        <v>2</v>
      </c>
      <c r="G2" s="535" t="s">
        <v>24</v>
      </c>
      <c r="H2" s="536"/>
      <c r="I2" s="536"/>
      <c r="J2" s="537"/>
      <c r="K2" s="541" t="s">
        <v>169</v>
      </c>
      <c r="L2" s="541" t="s">
        <v>170</v>
      </c>
      <c r="M2" s="508" t="s">
        <v>0</v>
      </c>
      <c r="N2" s="509"/>
      <c r="O2" s="509"/>
      <c r="P2" s="509"/>
      <c r="Q2" s="509"/>
      <c r="R2" s="510"/>
      <c r="S2" s="514" t="s">
        <v>29</v>
      </c>
      <c r="T2" s="515"/>
      <c r="U2" s="515"/>
      <c r="V2" s="516"/>
      <c r="W2" s="274"/>
      <c r="X2" s="274"/>
    </row>
    <row r="3" spans="2:33" ht="14.25" customHeight="1" thickBot="1" x14ac:dyDescent="0.3">
      <c r="C3" s="538"/>
      <c r="D3" s="539"/>
      <c r="E3" s="539"/>
      <c r="F3" s="593"/>
      <c r="G3" s="538"/>
      <c r="H3" s="539"/>
      <c r="I3" s="539"/>
      <c r="J3" s="540"/>
      <c r="K3" s="542"/>
      <c r="L3" s="542"/>
      <c r="M3" s="511"/>
      <c r="N3" s="512"/>
      <c r="O3" s="512"/>
      <c r="P3" s="512"/>
      <c r="Q3" s="512"/>
      <c r="R3" s="513"/>
      <c r="S3" s="517"/>
      <c r="T3" s="518"/>
      <c r="U3" s="518"/>
      <c r="V3" s="519"/>
      <c r="W3" s="274"/>
      <c r="X3" s="274"/>
    </row>
    <row r="4" spans="2:33" ht="30.75" customHeight="1" thickBot="1" x14ac:dyDescent="0.3">
      <c r="B4" s="586" t="s">
        <v>17</v>
      </c>
      <c r="C4" s="588" t="s">
        <v>3</v>
      </c>
      <c r="D4" s="588" t="s">
        <v>4</v>
      </c>
      <c r="E4" s="590" t="s">
        <v>5</v>
      </c>
      <c r="F4" s="593"/>
      <c r="G4" s="544" t="s">
        <v>25</v>
      </c>
      <c r="H4" s="545"/>
      <c r="I4" s="544" t="s">
        <v>5</v>
      </c>
      <c r="J4" s="545"/>
      <c r="K4" s="542"/>
      <c r="L4" s="542"/>
      <c r="M4" s="44" t="s">
        <v>186</v>
      </c>
      <c r="N4" s="44" t="s">
        <v>187</v>
      </c>
      <c r="O4" s="45" t="s">
        <v>22</v>
      </c>
      <c r="P4" s="46" t="s">
        <v>23</v>
      </c>
      <c r="Q4" s="45" t="s">
        <v>188</v>
      </c>
      <c r="R4" s="46" t="s">
        <v>189</v>
      </c>
      <c r="S4" s="524" t="s">
        <v>6</v>
      </c>
      <c r="T4" s="520" t="s">
        <v>7</v>
      </c>
      <c r="U4" s="520" t="s">
        <v>8</v>
      </c>
      <c r="V4" s="522" t="s">
        <v>9</v>
      </c>
      <c r="W4" s="274"/>
      <c r="X4" s="274"/>
    </row>
    <row r="5" spans="2:33" ht="36.75" customHeight="1" thickBot="1" x14ac:dyDescent="0.3">
      <c r="B5" s="587"/>
      <c r="C5" s="589"/>
      <c r="D5" s="589"/>
      <c r="E5" s="591"/>
      <c r="F5" s="594"/>
      <c r="G5" s="265" t="s">
        <v>21</v>
      </c>
      <c r="H5" s="272" t="s">
        <v>26</v>
      </c>
      <c r="I5" s="266" t="s">
        <v>21</v>
      </c>
      <c r="J5" s="271" t="s">
        <v>26</v>
      </c>
      <c r="K5" s="543"/>
      <c r="L5" s="543"/>
      <c r="M5" s="20" t="s">
        <v>15</v>
      </c>
      <c r="N5" s="164" t="s">
        <v>15</v>
      </c>
      <c r="O5" s="21" t="s">
        <v>15</v>
      </c>
      <c r="P5" s="21" t="s">
        <v>15</v>
      </c>
      <c r="Q5" s="21" t="s">
        <v>15</v>
      </c>
      <c r="R5" s="21" t="s">
        <v>15</v>
      </c>
      <c r="S5" s="525"/>
      <c r="T5" s="521"/>
      <c r="U5" s="521"/>
      <c r="V5" s="523"/>
      <c r="W5" s="278" t="s">
        <v>225</v>
      </c>
      <c r="X5" s="462" t="s">
        <v>222</v>
      </c>
      <c r="Y5" s="463" t="s">
        <v>250</v>
      </c>
      <c r="Z5" s="515" t="s">
        <v>44</v>
      </c>
      <c r="AA5" s="515"/>
      <c r="AB5" s="516"/>
      <c r="AD5" s="557" t="s">
        <v>184</v>
      </c>
      <c r="AE5" s="558"/>
      <c r="AF5" s="558"/>
      <c r="AG5" s="559"/>
    </row>
    <row r="6" spans="2:33" ht="14.25" customHeight="1" thickBot="1" x14ac:dyDescent="0.3">
      <c r="B6" s="188">
        <v>1</v>
      </c>
      <c r="C6" s="179"/>
      <c r="D6" s="180"/>
      <c r="E6" s="165"/>
      <c r="F6" s="416"/>
      <c r="G6" s="412"/>
      <c r="H6" s="166"/>
      <c r="I6" s="166"/>
      <c r="J6" s="166"/>
      <c r="K6" s="167"/>
      <c r="L6" s="170"/>
      <c r="M6" s="167"/>
      <c r="N6" s="168"/>
      <c r="O6" s="168"/>
      <c r="P6" s="168"/>
      <c r="Q6" s="168"/>
      <c r="R6" s="170"/>
      <c r="S6" s="181"/>
      <c r="T6" s="168"/>
      <c r="U6" s="169"/>
      <c r="V6" s="169"/>
      <c r="W6" s="446"/>
      <c r="X6" s="448"/>
      <c r="Y6" s="452"/>
      <c r="Z6" s="555"/>
      <c r="AA6" s="555"/>
      <c r="AB6" s="556"/>
      <c r="AD6" s="544" t="s">
        <v>25</v>
      </c>
      <c r="AE6" s="545"/>
      <c r="AF6" s="544" t="s">
        <v>5</v>
      </c>
      <c r="AG6" s="545"/>
    </row>
    <row r="7" spans="2:33" ht="14.25" customHeight="1" x14ac:dyDescent="0.25">
      <c r="B7" s="189">
        <v>2</v>
      </c>
      <c r="C7" s="182"/>
      <c r="D7" s="174"/>
      <c r="E7" s="171"/>
      <c r="F7" s="417"/>
      <c r="G7" s="413"/>
      <c r="H7" s="173"/>
      <c r="I7" s="173"/>
      <c r="J7" s="173"/>
      <c r="K7" s="172"/>
      <c r="L7" s="173"/>
      <c r="M7" s="172"/>
      <c r="N7" s="174"/>
      <c r="O7" s="174"/>
      <c r="P7" s="174"/>
      <c r="Q7" s="174"/>
      <c r="R7" s="173"/>
      <c r="S7" s="182"/>
      <c r="T7" s="174"/>
      <c r="U7" s="171"/>
      <c r="V7" s="171"/>
      <c r="W7" s="417"/>
      <c r="X7" s="449"/>
      <c r="Y7" s="454"/>
      <c r="Z7" s="486" t="s">
        <v>6</v>
      </c>
      <c r="AA7" s="487"/>
      <c r="AB7" s="56"/>
      <c r="AD7" s="493" t="s">
        <v>21</v>
      </c>
      <c r="AE7" s="560" t="s">
        <v>26</v>
      </c>
      <c r="AF7" s="493" t="s">
        <v>21</v>
      </c>
      <c r="AG7" s="560" t="s">
        <v>26</v>
      </c>
    </row>
    <row r="8" spans="2:33" ht="14.25" customHeight="1" thickBot="1" x14ac:dyDescent="0.3">
      <c r="B8" s="190">
        <v>3</v>
      </c>
      <c r="C8" s="183"/>
      <c r="D8" s="178"/>
      <c r="E8" s="175"/>
      <c r="F8" s="418"/>
      <c r="G8" s="414"/>
      <c r="H8" s="177"/>
      <c r="I8" s="177"/>
      <c r="J8" s="177"/>
      <c r="K8" s="176"/>
      <c r="L8" s="177"/>
      <c r="M8" s="176"/>
      <c r="N8" s="178"/>
      <c r="O8" s="178"/>
      <c r="P8" s="178"/>
      <c r="Q8" s="178"/>
      <c r="R8" s="177"/>
      <c r="S8" s="183"/>
      <c r="T8" s="178"/>
      <c r="U8" s="175"/>
      <c r="V8" s="175"/>
      <c r="W8" s="418"/>
      <c r="X8" s="450"/>
      <c r="Y8" s="452"/>
      <c r="Z8" s="562" t="s">
        <v>7</v>
      </c>
      <c r="AA8" s="563"/>
      <c r="AB8" s="56"/>
      <c r="AD8" s="494"/>
      <c r="AE8" s="561"/>
      <c r="AF8" s="494"/>
      <c r="AG8" s="561"/>
    </row>
    <row r="9" spans="2:33" ht="14.25" customHeight="1" thickBot="1" x14ac:dyDescent="0.3">
      <c r="B9" s="189">
        <v>4</v>
      </c>
      <c r="C9" s="182"/>
      <c r="D9" s="174"/>
      <c r="E9" s="171"/>
      <c r="F9" s="417"/>
      <c r="G9" s="413"/>
      <c r="H9" s="173"/>
      <c r="I9" s="173"/>
      <c r="J9" s="173"/>
      <c r="K9" s="172"/>
      <c r="L9" s="173"/>
      <c r="M9" s="172"/>
      <c r="N9" s="174"/>
      <c r="O9" s="174"/>
      <c r="P9" s="174"/>
      <c r="Q9" s="174"/>
      <c r="R9" s="173"/>
      <c r="S9" s="182"/>
      <c r="T9" s="174"/>
      <c r="U9" s="171"/>
      <c r="V9" s="171"/>
      <c r="W9" s="417"/>
      <c r="X9" s="449"/>
      <c r="Y9" s="454"/>
      <c r="Z9" s="486" t="s">
        <v>8</v>
      </c>
      <c r="AA9" s="487"/>
      <c r="AB9" s="56"/>
      <c r="AD9" s="273">
        <f>COUNTIFS(G6:G35,"&gt;4")</f>
        <v>0</v>
      </c>
      <c r="AE9" s="273">
        <f>COUNTIFS(H6:H35,"&gt;4")</f>
        <v>0</v>
      </c>
      <c r="AF9" s="273">
        <f>COUNTIFS(I6:I35,"&gt;4")</f>
        <v>0</v>
      </c>
      <c r="AG9" s="273">
        <f>COUNTIFS(J6:J35,"&gt;4")</f>
        <v>0</v>
      </c>
    </row>
    <row r="10" spans="2:33" ht="14.25" customHeight="1" thickBot="1" x14ac:dyDescent="0.3">
      <c r="B10" s="190">
        <v>5</v>
      </c>
      <c r="C10" s="183"/>
      <c r="D10" s="178"/>
      <c r="E10" s="175"/>
      <c r="F10" s="418"/>
      <c r="G10" s="414"/>
      <c r="H10" s="177"/>
      <c r="I10" s="177"/>
      <c r="J10" s="177"/>
      <c r="K10" s="176"/>
      <c r="L10" s="177"/>
      <c r="M10" s="176"/>
      <c r="N10" s="178"/>
      <c r="O10" s="178"/>
      <c r="P10" s="178"/>
      <c r="Q10" s="178"/>
      <c r="R10" s="177"/>
      <c r="S10" s="183"/>
      <c r="T10" s="178"/>
      <c r="U10" s="175"/>
      <c r="V10" s="175"/>
      <c r="W10" s="418"/>
      <c r="X10" s="450"/>
      <c r="Y10" s="452"/>
      <c r="Z10" s="488" t="s">
        <v>9</v>
      </c>
      <c r="AA10" s="489"/>
      <c r="AB10" s="57"/>
      <c r="AD10" s="490" t="s">
        <v>185</v>
      </c>
      <c r="AE10" s="491"/>
      <c r="AF10" s="492"/>
      <c r="AG10" s="273">
        <f>AD9+AE9+AF9+AG9</f>
        <v>0</v>
      </c>
    </row>
    <row r="11" spans="2:33" ht="14.25" customHeight="1" x14ac:dyDescent="0.25">
      <c r="B11" s="189">
        <v>6</v>
      </c>
      <c r="C11" s="182"/>
      <c r="D11" s="174"/>
      <c r="E11" s="171"/>
      <c r="F11" s="417"/>
      <c r="G11" s="413"/>
      <c r="H11" s="173"/>
      <c r="I11" s="173"/>
      <c r="J11" s="173"/>
      <c r="K11" s="172"/>
      <c r="L11" s="173"/>
      <c r="M11" s="172"/>
      <c r="N11" s="174"/>
      <c r="O11" s="174"/>
      <c r="P11" s="174"/>
      <c r="Q11" s="174"/>
      <c r="R11" s="173"/>
      <c r="S11" s="182"/>
      <c r="T11" s="174"/>
      <c r="U11" s="171"/>
      <c r="V11" s="171"/>
      <c r="W11" s="417"/>
      <c r="X11" s="449"/>
      <c r="Y11" s="454"/>
    </row>
    <row r="12" spans="2:33" ht="14.25" customHeight="1" thickBot="1" x14ac:dyDescent="0.3">
      <c r="B12" s="190">
        <v>7</v>
      </c>
      <c r="C12" s="183"/>
      <c r="D12" s="178"/>
      <c r="E12" s="175"/>
      <c r="F12" s="418"/>
      <c r="G12" s="414"/>
      <c r="H12" s="177"/>
      <c r="I12" s="177"/>
      <c r="J12" s="177"/>
      <c r="K12" s="176"/>
      <c r="L12" s="177"/>
      <c r="M12" s="176"/>
      <c r="N12" s="178"/>
      <c r="O12" s="178"/>
      <c r="P12" s="178"/>
      <c r="Q12" s="178"/>
      <c r="R12" s="177"/>
      <c r="S12" s="183"/>
      <c r="T12" s="178"/>
      <c r="U12" s="175"/>
      <c r="V12" s="175"/>
      <c r="W12" s="418"/>
      <c r="X12" s="450"/>
      <c r="Y12" s="452"/>
    </row>
    <row r="13" spans="2:33" ht="14.25" customHeight="1" x14ac:dyDescent="0.25">
      <c r="B13" s="189">
        <v>8</v>
      </c>
      <c r="C13" s="182"/>
      <c r="D13" s="174"/>
      <c r="E13" s="171"/>
      <c r="F13" s="417"/>
      <c r="G13" s="413"/>
      <c r="H13" s="173"/>
      <c r="I13" s="173"/>
      <c r="J13" s="173"/>
      <c r="K13" s="172"/>
      <c r="L13" s="173"/>
      <c r="M13" s="172"/>
      <c r="N13" s="174"/>
      <c r="O13" s="174"/>
      <c r="P13" s="174"/>
      <c r="Q13" s="174"/>
      <c r="R13" s="173"/>
      <c r="S13" s="182"/>
      <c r="T13" s="174"/>
      <c r="U13" s="171"/>
      <c r="V13" s="171"/>
      <c r="W13" s="417"/>
      <c r="X13" s="449"/>
      <c r="Y13" s="454"/>
      <c r="Z13" s="549" t="s">
        <v>128</v>
      </c>
      <c r="AA13" s="550"/>
      <c r="AB13" s="550"/>
      <c r="AC13" s="551"/>
    </row>
    <row r="14" spans="2:33" ht="14.25" customHeight="1" x14ac:dyDescent="0.25">
      <c r="B14" s="190">
        <v>9</v>
      </c>
      <c r="C14" s="183"/>
      <c r="D14" s="178"/>
      <c r="E14" s="175"/>
      <c r="F14" s="418"/>
      <c r="G14" s="414"/>
      <c r="H14" s="177"/>
      <c r="I14" s="177"/>
      <c r="J14" s="177"/>
      <c r="K14" s="176"/>
      <c r="L14" s="177"/>
      <c r="M14" s="176"/>
      <c r="N14" s="178"/>
      <c r="O14" s="178"/>
      <c r="P14" s="178"/>
      <c r="Q14" s="178"/>
      <c r="R14" s="177"/>
      <c r="S14" s="183"/>
      <c r="T14" s="178"/>
      <c r="U14" s="175"/>
      <c r="V14" s="175"/>
      <c r="W14" s="418"/>
      <c r="X14" s="450"/>
      <c r="Y14" s="452"/>
      <c r="Z14" s="552" t="s">
        <v>129</v>
      </c>
      <c r="AA14" s="553"/>
      <c r="AB14" s="553"/>
      <c r="AC14" s="163">
        <f>C36+D36+E36+F36+G36+H36+I36+J36</f>
        <v>0</v>
      </c>
    </row>
    <row r="15" spans="2:33" ht="14.25" customHeight="1" x14ac:dyDescent="0.25">
      <c r="B15" s="189">
        <v>10</v>
      </c>
      <c r="C15" s="182"/>
      <c r="D15" s="174"/>
      <c r="E15" s="171"/>
      <c r="F15" s="417"/>
      <c r="G15" s="413"/>
      <c r="H15" s="173"/>
      <c r="I15" s="173"/>
      <c r="J15" s="173"/>
      <c r="K15" s="172"/>
      <c r="L15" s="173"/>
      <c r="M15" s="172"/>
      <c r="N15" s="174"/>
      <c r="O15" s="174"/>
      <c r="P15" s="174"/>
      <c r="Q15" s="174"/>
      <c r="R15" s="173"/>
      <c r="S15" s="182"/>
      <c r="T15" s="174"/>
      <c r="U15" s="171"/>
      <c r="V15" s="171"/>
      <c r="W15" s="417"/>
      <c r="X15" s="449"/>
      <c r="Y15" s="454"/>
      <c r="Z15" s="552" t="s">
        <v>130</v>
      </c>
      <c r="AA15" s="553"/>
      <c r="AB15" s="553"/>
      <c r="AC15" s="163">
        <f>H38</f>
        <v>0</v>
      </c>
    </row>
    <row r="16" spans="2:33" ht="14.25" customHeight="1" x14ac:dyDescent="0.25">
      <c r="B16" s="190">
        <v>11</v>
      </c>
      <c r="C16" s="183"/>
      <c r="D16" s="178"/>
      <c r="E16" s="175"/>
      <c r="F16" s="418"/>
      <c r="G16" s="414"/>
      <c r="H16" s="177"/>
      <c r="I16" s="177"/>
      <c r="J16" s="177"/>
      <c r="K16" s="176"/>
      <c r="L16" s="177"/>
      <c r="M16" s="176"/>
      <c r="N16" s="178"/>
      <c r="O16" s="178"/>
      <c r="P16" s="178"/>
      <c r="Q16" s="178"/>
      <c r="R16" s="177"/>
      <c r="S16" s="183"/>
      <c r="T16" s="178"/>
      <c r="U16" s="175"/>
      <c r="V16" s="175"/>
      <c r="W16" s="418"/>
      <c r="X16" s="450"/>
      <c r="Y16" s="452"/>
      <c r="Z16" s="552" t="s">
        <v>99</v>
      </c>
      <c r="AA16" s="553"/>
      <c r="AB16" s="553"/>
      <c r="AC16" s="163">
        <f>W44</f>
        <v>0</v>
      </c>
    </row>
    <row r="17" spans="2:29" ht="14.25" customHeight="1" x14ac:dyDescent="0.25">
      <c r="B17" s="189">
        <v>12</v>
      </c>
      <c r="C17" s="182"/>
      <c r="D17" s="174"/>
      <c r="E17" s="171"/>
      <c r="F17" s="417"/>
      <c r="G17" s="413"/>
      <c r="H17" s="173"/>
      <c r="I17" s="173"/>
      <c r="J17" s="173"/>
      <c r="K17" s="172"/>
      <c r="L17" s="173"/>
      <c r="M17" s="172"/>
      <c r="N17" s="174"/>
      <c r="O17" s="174"/>
      <c r="P17" s="174"/>
      <c r="Q17" s="174"/>
      <c r="R17" s="173"/>
      <c r="S17" s="182"/>
      <c r="T17" s="174"/>
      <c r="U17" s="171"/>
      <c r="V17" s="171"/>
      <c r="W17" s="417"/>
      <c r="X17" s="449"/>
      <c r="Y17" s="454"/>
      <c r="Z17" s="554" t="s">
        <v>192</v>
      </c>
      <c r="AA17" s="554"/>
      <c r="AB17" s="552"/>
      <c r="AC17" s="163">
        <f>AC45</f>
        <v>0</v>
      </c>
    </row>
    <row r="18" spans="2:29" ht="14.25" customHeight="1" thickBot="1" x14ac:dyDescent="0.3">
      <c r="B18" s="190">
        <v>13</v>
      </c>
      <c r="C18" s="183"/>
      <c r="D18" s="178"/>
      <c r="E18" s="175"/>
      <c r="F18" s="418"/>
      <c r="G18" s="414"/>
      <c r="H18" s="177"/>
      <c r="I18" s="177"/>
      <c r="J18" s="177"/>
      <c r="K18" s="176"/>
      <c r="L18" s="177"/>
      <c r="M18" s="176"/>
      <c r="N18" s="178"/>
      <c r="O18" s="178"/>
      <c r="P18" s="178"/>
      <c r="Q18" s="178"/>
      <c r="R18" s="177"/>
      <c r="S18" s="183"/>
      <c r="T18" s="178"/>
      <c r="U18" s="175"/>
      <c r="V18" s="175"/>
      <c r="W18" s="418"/>
      <c r="X18" s="450"/>
      <c r="Y18" s="452"/>
      <c r="Z18" s="497" t="s">
        <v>48</v>
      </c>
      <c r="AA18" s="498"/>
      <c r="AB18" s="498"/>
      <c r="AC18" s="162">
        <f>AC14+AC15+AC16+AC17</f>
        <v>0</v>
      </c>
    </row>
    <row r="19" spans="2:29" ht="14.25" customHeight="1" x14ac:dyDescent="0.25">
      <c r="B19" s="189">
        <v>14</v>
      </c>
      <c r="C19" s="182"/>
      <c r="D19" s="174"/>
      <c r="E19" s="171"/>
      <c r="F19" s="417"/>
      <c r="G19" s="413"/>
      <c r="H19" s="173"/>
      <c r="I19" s="173"/>
      <c r="J19" s="173"/>
      <c r="K19" s="172"/>
      <c r="L19" s="173"/>
      <c r="M19" s="172"/>
      <c r="N19" s="174"/>
      <c r="O19" s="174"/>
      <c r="P19" s="174"/>
      <c r="Q19" s="174"/>
      <c r="R19" s="173"/>
      <c r="S19" s="182"/>
      <c r="T19" s="174"/>
      <c r="U19" s="171"/>
      <c r="V19" s="171"/>
      <c r="W19" s="417"/>
      <c r="X19" s="449"/>
      <c r="Y19" s="454"/>
    </row>
    <row r="20" spans="2:29" ht="14.25" customHeight="1" thickBot="1" x14ac:dyDescent="0.3">
      <c r="B20" s="190">
        <v>15</v>
      </c>
      <c r="C20" s="183"/>
      <c r="D20" s="178"/>
      <c r="E20" s="175"/>
      <c r="F20" s="418"/>
      <c r="G20" s="414"/>
      <c r="H20" s="177"/>
      <c r="I20" s="177"/>
      <c r="J20" s="177"/>
      <c r="K20" s="176"/>
      <c r="L20" s="177"/>
      <c r="M20" s="176"/>
      <c r="N20" s="178"/>
      <c r="O20" s="178"/>
      <c r="P20" s="178"/>
      <c r="Q20" s="178"/>
      <c r="R20" s="177"/>
      <c r="S20" s="183"/>
      <c r="T20" s="178"/>
      <c r="U20" s="175"/>
      <c r="V20" s="175"/>
      <c r="W20" s="418"/>
      <c r="X20" s="450"/>
      <c r="Y20" s="452"/>
    </row>
    <row r="21" spans="2:29" ht="14.25" customHeight="1" x14ac:dyDescent="0.25">
      <c r="B21" s="189">
        <v>16</v>
      </c>
      <c r="C21" s="182"/>
      <c r="D21" s="174"/>
      <c r="E21" s="171"/>
      <c r="F21" s="417"/>
      <c r="G21" s="413"/>
      <c r="H21" s="173"/>
      <c r="I21" s="173"/>
      <c r="J21" s="173"/>
      <c r="K21" s="172"/>
      <c r="L21" s="173"/>
      <c r="M21" s="172"/>
      <c r="N21" s="174"/>
      <c r="O21" s="174"/>
      <c r="P21" s="174"/>
      <c r="Q21" s="174"/>
      <c r="R21" s="173"/>
      <c r="S21" s="182"/>
      <c r="T21" s="174"/>
      <c r="U21" s="171"/>
      <c r="V21" s="171"/>
      <c r="W21" s="417"/>
      <c r="X21" s="449"/>
      <c r="Y21" s="454"/>
      <c r="Z21" s="499" t="s">
        <v>131</v>
      </c>
      <c r="AA21" s="500"/>
      <c r="AB21" s="500"/>
      <c r="AC21" s="501"/>
    </row>
    <row r="22" spans="2:29" ht="14.25" customHeight="1" x14ac:dyDescent="0.25">
      <c r="B22" s="190">
        <v>17</v>
      </c>
      <c r="C22" s="183"/>
      <c r="D22" s="178"/>
      <c r="E22" s="175"/>
      <c r="F22" s="418"/>
      <c r="G22" s="414"/>
      <c r="H22" s="177"/>
      <c r="I22" s="177"/>
      <c r="J22" s="177"/>
      <c r="K22" s="176"/>
      <c r="L22" s="177"/>
      <c r="M22" s="176"/>
      <c r="N22" s="178"/>
      <c r="O22" s="178"/>
      <c r="P22" s="178"/>
      <c r="Q22" s="178"/>
      <c r="R22" s="177"/>
      <c r="S22" s="183"/>
      <c r="T22" s="178"/>
      <c r="U22" s="175"/>
      <c r="V22" s="175"/>
      <c r="W22" s="418"/>
      <c r="X22" s="450"/>
      <c r="Y22" s="452"/>
      <c r="Z22" s="495" t="s">
        <v>133</v>
      </c>
      <c r="AA22" s="496"/>
      <c r="AB22" s="496"/>
      <c r="AC22" s="163">
        <f>M36+N36+O36+P36+Q36+R36</f>
        <v>0</v>
      </c>
    </row>
    <row r="23" spans="2:29" ht="14.25" customHeight="1" x14ac:dyDescent="0.25">
      <c r="B23" s="189">
        <v>18</v>
      </c>
      <c r="C23" s="182"/>
      <c r="D23" s="174"/>
      <c r="E23" s="171"/>
      <c r="F23" s="417"/>
      <c r="G23" s="413"/>
      <c r="H23" s="173"/>
      <c r="I23" s="173"/>
      <c r="J23" s="173"/>
      <c r="K23" s="172"/>
      <c r="L23" s="173"/>
      <c r="M23" s="172"/>
      <c r="N23" s="174"/>
      <c r="O23" s="174"/>
      <c r="P23" s="174"/>
      <c r="Q23" s="174"/>
      <c r="R23" s="173"/>
      <c r="S23" s="182"/>
      <c r="T23" s="174"/>
      <c r="U23" s="171"/>
      <c r="V23" s="171"/>
      <c r="W23" s="417"/>
      <c r="X23" s="449"/>
      <c r="Y23" s="454"/>
      <c r="Z23" s="495" t="s">
        <v>132</v>
      </c>
      <c r="AA23" s="496"/>
      <c r="AB23" s="496"/>
      <c r="AC23" s="163">
        <f>S36+T36+U36+V36</f>
        <v>0</v>
      </c>
    </row>
    <row r="24" spans="2:29" ht="14.25" customHeight="1" x14ac:dyDescent="0.25">
      <c r="B24" s="190">
        <v>19</v>
      </c>
      <c r="C24" s="183"/>
      <c r="D24" s="178"/>
      <c r="E24" s="175"/>
      <c r="F24" s="418"/>
      <c r="G24" s="414"/>
      <c r="H24" s="177"/>
      <c r="I24" s="177"/>
      <c r="J24" s="177"/>
      <c r="K24" s="176"/>
      <c r="L24" s="177"/>
      <c r="M24" s="176"/>
      <c r="N24" s="178"/>
      <c r="O24" s="178"/>
      <c r="P24" s="178"/>
      <c r="Q24" s="178"/>
      <c r="R24" s="177"/>
      <c r="S24" s="183"/>
      <c r="T24" s="178"/>
      <c r="U24" s="175"/>
      <c r="V24" s="175"/>
      <c r="W24" s="418"/>
      <c r="X24" s="450"/>
      <c r="Y24" s="452"/>
      <c r="Z24" s="546" t="s">
        <v>134</v>
      </c>
      <c r="AA24" s="546"/>
      <c r="AB24" s="495"/>
      <c r="AC24" s="163">
        <f>G61+H61</f>
        <v>0</v>
      </c>
    </row>
    <row r="25" spans="2:29" ht="14.25" customHeight="1" x14ac:dyDescent="0.25">
      <c r="B25" s="189">
        <v>20</v>
      </c>
      <c r="C25" s="182"/>
      <c r="D25" s="174"/>
      <c r="E25" s="171"/>
      <c r="F25" s="417"/>
      <c r="G25" s="413"/>
      <c r="H25" s="173"/>
      <c r="I25" s="173"/>
      <c r="J25" s="173"/>
      <c r="K25" s="172"/>
      <c r="L25" s="173"/>
      <c r="M25" s="172"/>
      <c r="N25" s="174"/>
      <c r="O25" s="174"/>
      <c r="P25" s="174"/>
      <c r="Q25" s="174"/>
      <c r="R25" s="173"/>
      <c r="S25" s="182"/>
      <c r="T25" s="174"/>
      <c r="U25" s="171"/>
      <c r="V25" s="171"/>
      <c r="W25" s="417"/>
      <c r="X25" s="449"/>
      <c r="Y25" s="454"/>
      <c r="Z25" s="546" t="s">
        <v>135</v>
      </c>
      <c r="AA25" s="546"/>
      <c r="AB25" s="495"/>
      <c r="AC25" s="163">
        <f>W44</f>
        <v>0</v>
      </c>
    </row>
    <row r="26" spans="2:29" ht="14.25" customHeight="1" thickBot="1" x14ac:dyDescent="0.3">
      <c r="B26" s="190">
        <v>21</v>
      </c>
      <c r="C26" s="183"/>
      <c r="D26" s="178"/>
      <c r="E26" s="175"/>
      <c r="F26" s="418"/>
      <c r="G26" s="414"/>
      <c r="H26" s="177"/>
      <c r="I26" s="177"/>
      <c r="J26" s="177"/>
      <c r="K26" s="176"/>
      <c r="L26" s="177"/>
      <c r="M26" s="176"/>
      <c r="N26" s="178"/>
      <c r="O26" s="178"/>
      <c r="P26" s="178"/>
      <c r="Q26" s="178"/>
      <c r="R26" s="177"/>
      <c r="S26" s="183"/>
      <c r="T26" s="178"/>
      <c r="U26" s="175"/>
      <c r="V26" s="175"/>
      <c r="W26" s="418"/>
      <c r="X26" s="450"/>
      <c r="Y26" s="452"/>
      <c r="Z26" s="547" t="s">
        <v>48</v>
      </c>
      <c r="AA26" s="548"/>
      <c r="AB26" s="548"/>
      <c r="AC26" s="162">
        <f>AC22+AC23+AC24+AC25</f>
        <v>0</v>
      </c>
    </row>
    <row r="27" spans="2:29" ht="14.25" customHeight="1" x14ac:dyDescent="0.25">
      <c r="B27" s="189">
        <v>22</v>
      </c>
      <c r="C27" s="182"/>
      <c r="D27" s="174"/>
      <c r="E27" s="171"/>
      <c r="F27" s="417"/>
      <c r="G27" s="413"/>
      <c r="H27" s="173"/>
      <c r="I27" s="173"/>
      <c r="J27" s="173"/>
      <c r="K27" s="172"/>
      <c r="L27" s="173"/>
      <c r="M27" s="172"/>
      <c r="N27" s="174"/>
      <c r="O27" s="174"/>
      <c r="P27" s="174"/>
      <c r="Q27" s="174"/>
      <c r="R27" s="173"/>
      <c r="S27" s="182"/>
      <c r="T27" s="174"/>
      <c r="U27" s="171"/>
      <c r="V27" s="171"/>
      <c r="W27" s="417"/>
      <c r="X27" s="449"/>
      <c r="Y27" s="454"/>
    </row>
    <row r="28" spans="2:29" ht="14.25" customHeight="1" x14ac:dyDescent="0.25">
      <c r="B28" s="190">
        <v>23</v>
      </c>
      <c r="C28" s="183"/>
      <c r="D28" s="178"/>
      <c r="E28" s="175"/>
      <c r="F28" s="418"/>
      <c r="G28" s="414"/>
      <c r="H28" s="177"/>
      <c r="I28" s="177"/>
      <c r="J28" s="177"/>
      <c r="K28" s="176"/>
      <c r="L28" s="177"/>
      <c r="M28" s="176"/>
      <c r="N28" s="178"/>
      <c r="O28" s="178"/>
      <c r="P28" s="178"/>
      <c r="Q28" s="178"/>
      <c r="R28" s="177"/>
      <c r="S28" s="183"/>
      <c r="T28" s="178"/>
      <c r="U28" s="175"/>
      <c r="V28" s="175"/>
      <c r="W28" s="418"/>
      <c r="X28" s="450"/>
      <c r="Y28" s="452"/>
    </row>
    <row r="29" spans="2:29" ht="14.25" customHeight="1" x14ac:dyDescent="0.25">
      <c r="B29" s="189">
        <v>24</v>
      </c>
      <c r="C29" s="368"/>
      <c r="D29" s="369"/>
      <c r="E29" s="370"/>
      <c r="F29" s="419"/>
      <c r="G29" s="415"/>
      <c r="H29" s="371"/>
      <c r="I29" s="371"/>
      <c r="J29" s="371"/>
      <c r="K29" s="372"/>
      <c r="L29" s="371"/>
      <c r="M29" s="372"/>
      <c r="N29" s="369"/>
      <c r="O29" s="369"/>
      <c r="P29" s="369"/>
      <c r="Q29" s="369"/>
      <c r="R29" s="371"/>
      <c r="S29" s="182"/>
      <c r="T29" s="174"/>
      <c r="U29" s="171"/>
      <c r="V29" s="171"/>
      <c r="W29" s="417"/>
      <c r="X29" s="449"/>
      <c r="Y29" s="454"/>
    </row>
    <row r="30" spans="2:29" ht="14.25" customHeight="1" x14ac:dyDescent="0.25">
      <c r="B30" s="190">
        <v>25</v>
      </c>
      <c r="C30" s="183"/>
      <c r="D30" s="178"/>
      <c r="E30" s="175"/>
      <c r="F30" s="418"/>
      <c r="G30" s="414"/>
      <c r="H30" s="177"/>
      <c r="I30" s="177"/>
      <c r="J30" s="177"/>
      <c r="K30" s="176"/>
      <c r="L30" s="177"/>
      <c r="M30" s="176"/>
      <c r="N30" s="178"/>
      <c r="O30" s="178"/>
      <c r="P30" s="178"/>
      <c r="Q30" s="178"/>
      <c r="R30" s="177"/>
      <c r="S30" s="183"/>
      <c r="T30" s="178"/>
      <c r="U30" s="175"/>
      <c r="V30" s="175"/>
      <c r="W30" s="418"/>
      <c r="X30" s="450"/>
      <c r="Y30" s="452"/>
    </row>
    <row r="31" spans="2:29" ht="14.25" customHeight="1" x14ac:dyDescent="0.25">
      <c r="B31" s="189">
        <v>26</v>
      </c>
      <c r="C31" s="368"/>
      <c r="D31" s="369"/>
      <c r="E31" s="370"/>
      <c r="F31" s="419"/>
      <c r="G31" s="415"/>
      <c r="H31" s="371"/>
      <c r="I31" s="371"/>
      <c r="J31" s="371"/>
      <c r="K31" s="372"/>
      <c r="L31" s="371"/>
      <c r="M31" s="372"/>
      <c r="N31" s="369"/>
      <c r="O31" s="369"/>
      <c r="P31" s="369"/>
      <c r="Q31" s="369"/>
      <c r="R31" s="371"/>
      <c r="S31" s="182"/>
      <c r="T31" s="174"/>
      <c r="U31" s="171"/>
      <c r="V31" s="171"/>
      <c r="W31" s="417"/>
      <c r="X31" s="449"/>
      <c r="Y31" s="454"/>
    </row>
    <row r="32" spans="2:29" ht="14.25" customHeight="1" x14ac:dyDescent="0.25">
      <c r="B32" s="190">
        <v>27</v>
      </c>
      <c r="C32" s="183"/>
      <c r="D32" s="178"/>
      <c r="E32" s="175"/>
      <c r="F32" s="418"/>
      <c r="G32" s="414"/>
      <c r="H32" s="177"/>
      <c r="I32" s="177"/>
      <c r="J32" s="177"/>
      <c r="K32" s="176"/>
      <c r="L32" s="177"/>
      <c r="M32" s="176"/>
      <c r="N32" s="178"/>
      <c r="O32" s="178"/>
      <c r="P32" s="178"/>
      <c r="Q32" s="178"/>
      <c r="R32" s="177"/>
      <c r="S32" s="183"/>
      <c r="T32" s="178"/>
      <c r="U32" s="175"/>
      <c r="V32" s="175"/>
      <c r="W32" s="418"/>
      <c r="X32" s="450"/>
      <c r="Y32" s="452"/>
    </row>
    <row r="33" spans="2:36" ht="14.25" customHeight="1" x14ac:dyDescent="0.25">
      <c r="B33" s="189">
        <v>28</v>
      </c>
      <c r="C33" s="368"/>
      <c r="D33" s="369"/>
      <c r="E33" s="370"/>
      <c r="F33" s="419"/>
      <c r="G33" s="415"/>
      <c r="H33" s="371"/>
      <c r="I33" s="371"/>
      <c r="J33" s="371"/>
      <c r="K33" s="372"/>
      <c r="L33" s="371"/>
      <c r="M33" s="372"/>
      <c r="N33" s="369"/>
      <c r="O33" s="369"/>
      <c r="P33" s="369"/>
      <c r="Q33" s="369"/>
      <c r="R33" s="371"/>
      <c r="S33" s="182"/>
      <c r="T33" s="174"/>
      <c r="U33" s="171"/>
      <c r="V33" s="171"/>
      <c r="W33" s="417"/>
      <c r="X33" s="449"/>
      <c r="Y33" s="454"/>
    </row>
    <row r="34" spans="2:36" ht="14.25" customHeight="1" x14ac:dyDescent="0.25">
      <c r="B34" s="190">
        <v>29</v>
      </c>
      <c r="C34" s="183"/>
      <c r="D34" s="178"/>
      <c r="E34" s="175"/>
      <c r="F34" s="418"/>
      <c r="G34" s="414"/>
      <c r="H34" s="177"/>
      <c r="I34" s="177"/>
      <c r="J34" s="177"/>
      <c r="K34" s="176"/>
      <c r="L34" s="177"/>
      <c r="M34" s="176"/>
      <c r="N34" s="178"/>
      <c r="O34" s="178"/>
      <c r="P34" s="178"/>
      <c r="Q34" s="178"/>
      <c r="R34" s="177"/>
      <c r="S34" s="183"/>
      <c r="T34" s="178"/>
      <c r="U34" s="175"/>
      <c r="V34" s="175"/>
      <c r="W34" s="418"/>
      <c r="X34" s="450"/>
      <c r="Y34" s="452"/>
    </row>
    <row r="35" spans="2:36" ht="14.25" customHeight="1" thickBot="1" x14ac:dyDescent="0.3">
      <c r="B35" s="374">
        <v>30</v>
      </c>
      <c r="C35" s="368"/>
      <c r="D35" s="369"/>
      <c r="E35" s="370"/>
      <c r="F35" s="420"/>
      <c r="G35" s="415"/>
      <c r="H35" s="371"/>
      <c r="I35" s="371"/>
      <c r="J35" s="371"/>
      <c r="K35" s="372"/>
      <c r="L35" s="371"/>
      <c r="M35" s="372"/>
      <c r="N35" s="369"/>
      <c r="O35" s="369"/>
      <c r="P35" s="369"/>
      <c r="Q35" s="369"/>
      <c r="R35" s="371"/>
      <c r="S35" s="182"/>
      <c r="T35" s="174"/>
      <c r="U35" s="171"/>
      <c r="V35" s="171"/>
      <c r="W35" s="417"/>
      <c r="X35" s="449"/>
      <c r="Y35" s="454"/>
    </row>
    <row r="36" spans="2:36" ht="14.25" customHeight="1" thickBot="1" x14ac:dyDescent="0.3">
      <c r="C36" s="4">
        <f t="shared" ref="C36:V36" si="0">SUM(C6:C35)</f>
        <v>0</v>
      </c>
      <c r="D36" s="4">
        <f t="shared" si="0"/>
        <v>0</v>
      </c>
      <c r="E36" s="49">
        <f t="shared" si="0"/>
        <v>0</v>
      </c>
      <c r="F36" s="4">
        <f t="shared" si="0"/>
        <v>0</v>
      </c>
      <c r="G36" s="4">
        <f t="shared" si="0"/>
        <v>0</v>
      </c>
      <c r="H36" s="4">
        <f t="shared" si="0"/>
        <v>0</v>
      </c>
      <c r="I36" s="4">
        <f t="shared" si="0"/>
        <v>0</v>
      </c>
      <c r="J36" s="49">
        <f t="shared" si="0"/>
        <v>0</v>
      </c>
      <c r="K36" s="4">
        <f t="shared" si="0"/>
        <v>0</v>
      </c>
      <c r="L36" s="234">
        <f t="shared" si="0"/>
        <v>0</v>
      </c>
      <c r="M36" s="4">
        <f t="shared" si="0"/>
        <v>0</v>
      </c>
      <c r="N36" s="4">
        <f t="shared" si="0"/>
        <v>0</v>
      </c>
      <c r="O36" s="4">
        <f t="shared" si="0"/>
        <v>0</v>
      </c>
      <c r="P36" s="4">
        <f t="shared" si="0"/>
        <v>0</v>
      </c>
      <c r="Q36" s="4">
        <f t="shared" si="0"/>
        <v>0</v>
      </c>
      <c r="R36" s="4">
        <f t="shared" si="0"/>
        <v>0</v>
      </c>
      <c r="S36" s="4">
        <f t="shared" si="0"/>
        <v>0</v>
      </c>
      <c r="T36" s="4">
        <f t="shared" si="0"/>
        <v>0</v>
      </c>
      <c r="U36" s="4">
        <f t="shared" si="0"/>
        <v>0</v>
      </c>
      <c r="V36" s="373">
        <f t="shared" si="0"/>
        <v>0</v>
      </c>
      <c r="W36" s="447"/>
      <c r="X36" s="451"/>
      <c r="Y36" s="453"/>
    </row>
    <row r="37" spans="2:36" s="6" customFormat="1" ht="14.25" customHeight="1" thickBot="1" x14ac:dyDescent="0.3">
      <c r="B37" s="47"/>
      <c r="C37" s="2"/>
      <c r="D37" s="2"/>
      <c r="E37" s="5"/>
      <c r="F37" s="5"/>
      <c r="G37" s="5"/>
      <c r="H37" s="5"/>
      <c r="I37" s="5"/>
      <c r="J37" s="5"/>
      <c r="K37" s="5"/>
      <c r="L37" s="5"/>
      <c r="M37" s="3"/>
      <c r="N37" s="3"/>
      <c r="O37" s="7"/>
      <c r="P37" s="3"/>
      <c r="Q37" s="3"/>
      <c r="R37" s="3"/>
      <c r="S37" s="48"/>
      <c r="T37" s="48"/>
      <c r="U37" s="1"/>
      <c r="V37" s="5"/>
      <c r="W37" s="5"/>
      <c r="X37" s="5"/>
      <c r="Y37" s="7"/>
      <c r="Z37" s="5"/>
      <c r="AA37" s="1"/>
      <c r="AB37" s="5"/>
      <c r="AC37" s="5"/>
      <c r="AD37" s="5"/>
      <c r="AI37" s="461"/>
      <c r="AJ37" s="461"/>
    </row>
    <row r="38" spans="2:36" s="6" customFormat="1" ht="25.5" customHeight="1" thickBot="1" x14ac:dyDescent="0.3">
      <c r="B38" s="47"/>
      <c r="C38" s="529" t="s">
        <v>50</v>
      </c>
      <c r="D38" s="530"/>
      <c r="E38" s="530"/>
      <c r="F38" s="530"/>
      <c r="G38" s="531"/>
      <c r="H38" s="270">
        <f>C47+I44</f>
        <v>0</v>
      </c>
      <c r="I38" s="5"/>
      <c r="J38" s="5"/>
      <c r="K38" s="5"/>
      <c r="L38" s="5"/>
      <c r="M38" s="3"/>
      <c r="N38" s="3"/>
      <c r="O38" s="7"/>
      <c r="P38" s="5"/>
      <c r="Q38" s="5"/>
      <c r="R38" s="5"/>
      <c r="S38" s="5"/>
      <c r="T38" s="5"/>
      <c r="U38" s="5"/>
      <c r="V38" s="5"/>
      <c r="W38" s="5"/>
      <c r="X38" s="5"/>
      <c r="Y38" s="7"/>
      <c r="Z38" s="5"/>
      <c r="AA38" s="1"/>
      <c r="AB38" s="5"/>
      <c r="AC38" s="5"/>
      <c r="AD38" s="5"/>
      <c r="AI38" s="461"/>
      <c r="AJ38" s="461"/>
    </row>
    <row r="39" spans="2:36" s="11" customFormat="1" ht="57" customHeight="1" thickBot="1" x14ac:dyDescent="0.3">
      <c r="C39" s="573" t="s">
        <v>51</v>
      </c>
      <c r="D39" s="574"/>
      <c r="E39" s="574"/>
      <c r="F39" s="575"/>
      <c r="G39" s="502" t="s">
        <v>52</v>
      </c>
      <c r="H39" s="503"/>
      <c r="I39" s="504"/>
      <c r="S39" s="526" t="s">
        <v>46</v>
      </c>
      <c r="T39" s="527"/>
      <c r="U39" s="527"/>
      <c r="V39" s="527"/>
      <c r="W39" s="528"/>
      <c r="X39" s="1"/>
      <c r="Z39" s="473" t="s">
        <v>47</v>
      </c>
      <c r="AA39" s="474"/>
      <c r="AB39" s="474"/>
      <c r="AC39" s="475"/>
      <c r="AI39" s="423"/>
      <c r="AJ39" s="423"/>
    </row>
    <row r="40" spans="2:36" ht="18" customHeight="1" x14ac:dyDescent="0.25">
      <c r="C40" s="582"/>
      <c r="D40" s="583"/>
      <c r="E40" s="583"/>
      <c r="F40" s="584"/>
      <c r="G40" s="564" t="s">
        <v>43</v>
      </c>
      <c r="H40" s="565"/>
      <c r="I40" s="568"/>
      <c r="S40" s="476" t="s">
        <v>42</v>
      </c>
      <c r="T40" s="477"/>
      <c r="U40" s="477"/>
      <c r="V40" s="477"/>
      <c r="W40" s="364"/>
      <c r="Z40" s="478" t="s">
        <v>20</v>
      </c>
      <c r="AA40" s="479"/>
      <c r="AB40" s="480"/>
      <c r="AC40" s="484" t="s">
        <v>28</v>
      </c>
    </row>
    <row r="41" spans="2:36" ht="15.75" customHeight="1" x14ac:dyDescent="0.25">
      <c r="C41" s="582"/>
      <c r="D41" s="583"/>
      <c r="E41" s="583"/>
      <c r="F41" s="584"/>
      <c r="G41" s="566"/>
      <c r="H41" s="567"/>
      <c r="I41" s="568"/>
      <c r="S41" s="469" t="s">
        <v>12</v>
      </c>
      <c r="T41" s="470"/>
      <c r="U41" s="470"/>
      <c r="V41" s="470"/>
      <c r="W41" s="365"/>
      <c r="Z41" s="481"/>
      <c r="AA41" s="482"/>
      <c r="AB41" s="483"/>
      <c r="AC41" s="485"/>
    </row>
    <row r="42" spans="2:36" ht="18" customHeight="1" x14ac:dyDescent="0.25">
      <c r="C42" s="582"/>
      <c r="D42" s="583"/>
      <c r="E42" s="583"/>
      <c r="F42" s="584"/>
      <c r="G42" s="564" t="s">
        <v>49</v>
      </c>
      <c r="H42" s="565"/>
      <c r="I42" s="568"/>
      <c r="S42" s="469" t="s">
        <v>13</v>
      </c>
      <c r="T42" s="470"/>
      <c r="U42" s="470"/>
      <c r="V42" s="470"/>
      <c r="W42" s="366"/>
      <c r="Z42" s="466"/>
      <c r="AA42" s="467"/>
      <c r="AB42" s="468"/>
      <c r="AC42" s="58"/>
    </row>
    <row r="43" spans="2:36" ht="15.75" customHeight="1" x14ac:dyDescent="0.25">
      <c r="C43" s="582"/>
      <c r="D43" s="583"/>
      <c r="E43" s="583"/>
      <c r="F43" s="584"/>
      <c r="G43" s="566"/>
      <c r="H43" s="567"/>
      <c r="I43" s="568"/>
      <c r="S43" s="469" t="s">
        <v>14</v>
      </c>
      <c r="T43" s="470"/>
      <c r="U43" s="470"/>
      <c r="V43" s="470"/>
      <c r="W43" s="366"/>
      <c r="Z43" s="466"/>
      <c r="AA43" s="467"/>
      <c r="AB43" s="468"/>
      <c r="AC43" s="58"/>
    </row>
    <row r="44" spans="2:36" ht="14.25" customHeight="1" thickBot="1" x14ac:dyDescent="0.3">
      <c r="C44" s="582"/>
      <c r="D44" s="583"/>
      <c r="E44" s="583"/>
      <c r="F44" s="584"/>
      <c r="G44" s="267" t="s">
        <v>38</v>
      </c>
      <c r="H44" s="268"/>
      <c r="I44" s="50">
        <f>I40+I42</f>
        <v>0</v>
      </c>
      <c r="S44" s="471" t="s">
        <v>48</v>
      </c>
      <c r="T44" s="472"/>
      <c r="U44" s="472"/>
      <c r="V44" s="472"/>
      <c r="W44" s="367">
        <f>W40+W41+W42+W43</f>
        <v>0</v>
      </c>
      <c r="Z44" s="466"/>
      <c r="AA44" s="467"/>
      <c r="AB44" s="468"/>
      <c r="AC44" s="58"/>
    </row>
    <row r="45" spans="2:36" ht="14.25" customHeight="1" thickBot="1" x14ac:dyDescent="0.3">
      <c r="C45" s="582"/>
      <c r="D45" s="583"/>
      <c r="E45" s="583"/>
      <c r="F45" s="584"/>
      <c r="Z45" s="464" t="s">
        <v>38</v>
      </c>
      <c r="AA45" s="465"/>
      <c r="AB45" s="465"/>
      <c r="AC45" s="50">
        <f>SUM(AC42:AC44)</f>
        <v>0</v>
      </c>
    </row>
    <row r="46" spans="2:36" ht="14.25" customHeight="1" x14ac:dyDescent="0.25">
      <c r="C46" s="582"/>
      <c r="D46" s="583"/>
      <c r="E46" s="583"/>
      <c r="F46" s="584"/>
      <c r="G46" s="569" t="s">
        <v>32</v>
      </c>
      <c r="H46" s="585"/>
      <c r="I46" s="570"/>
      <c r="W46" s="6"/>
      <c r="X46" s="6"/>
    </row>
    <row r="47" spans="2:36" ht="14.25" customHeight="1" thickBot="1" x14ac:dyDescent="0.3">
      <c r="C47" s="576">
        <f>C40+C41+C42+C43+C44+C45+C46</f>
        <v>0</v>
      </c>
      <c r="D47" s="577"/>
      <c r="E47" s="577"/>
      <c r="F47" s="578"/>
      <c r="G47" s="579" t="s">
        <v>18</v>
      </c>
      <c r="H47" s="580"/>
      <c r="I47" s="581"/>
      <c r="W47" s="6"/>
      <c r="X47" s="6"/>
    </row>
    <row r="48" spans="2:36" ht="14.25" customHeight="1" thickBot="1" x14ac:dyDescent="0.3">
      <c r="G48" s="51" t="s">
        <v>16</v>
      </c>
      <c r="H48" s="269"/>
      <c r="W48" s="6"/>
      <c r="X48" s="6"/>
    </row>
    <row r="49" spans="7:24" ht="17.25" customHeight="1" thickBot="1" x14ac:dyDescent="0.3">
      <c r="G49" s="51" t="s">
        <v>213</v>
      </c>
      <c r="H49" s="59"/>
      <c r="W49" s="6"/>
      <c r="X49" s="6"/>
    </row>
    <row r="50" spans="7:24" ht="15" customHeight="1" x14ac:dyDescent="0.25">
      <c r="G50" s="569" t="s">
        <v>31</v>
      </c>
      <c r="H50" s="570"/>
      <c r="W50" s="6"/>
      <c r="X50" s="6"/>
    </row>
    <row r="51" spans="7:24" ht="15" customHeight="1" thickBot="1" x14ac:dyDescent="0.3">
      <c r="G51" s="571"/>
      <c r="H51" s="572"/>
      <c r="W51" s="6"/>
      <c r="X51" s="6"/>
    </row>
    <row r="52" spans="7:24" x14ac:dyDescent="0.25">
      <c r="G52" s="52" t="s">
        <v>11</v>
      </c>
      <c r="H52" s="52" t="s">
        <v>10</v>
      </c>
      <c r="W52" s="6"/>
      <c r="X52" s="6"/>
    </row>
    <row r="53" spans="7:24" ht="15.75" thickBot="1" x14ac:dyDescent="0.3">
      <c r="G53" s="53"/>
      <c r="H53" s="53"/>
      <c r="W53" s="6"/>
      <c r="X53" s="6"/>
    </row>
    <row r="54" spans="7:24" x14ac:dyDescent="0.25">
      <c r="G54" s="60"/>
      <c r="H54" s="63"/>
    </row>
    <row r="55" spans="7:24" x14ac:dyDescent="0.25">
      <c r="G55" s="61"/>
      <c r="H55" s="54"/>
    </row>
    <row r="56" spans="7:24" ht="15" customHeight="1" x14ac:dyDescent="0.25">
      <c r="G56" s="62"/>
      <c r="H56" s="55"/>
    </row>
    <row r="57" spans="7:24" x14ac:dyDescent="0.25">
      <c r="G57" s="61"/>
      <c r="H57" s="54"/>
    </row>
    <row r="58" spans="7:24" ht="15" customHeight="1" x14ac:dyDescent="0.25">
      <c r="G58" s="62"/>
      <c r="H58" s="55"/>
    </row>
    <row r="59" spans="7:24" x14ac:dyDescent="0.25">
      <c r="G59" s="61"/>
      <c r="H59" s="54"/>
    </row>
    <row r="60" spans="7:24" ht="15.75" customHeight="1" thickBot="1" x14ac:dyDescent="0.3">
      <c r="G60" s="62"/>
      <c r="H60" s="55"/>
    </row>
    <row r="61" spans="7:24" ht="26.25" customHeight="1" thickBot="1" x14ac:dyDescent="0.3">
      <c r="G61" s="4">
        <f>SUM(G54:G60)</f>
        <v>0</v>
      </c>
      <c r="H61" s="49">
        <f>SUM(H54:H60)</f>
        <v>0</v>
      </c>
    </row>
  </sheetData>
  <sheetProtection algorithmName="SHA-512" hashValue="0w/8dZ7rPaNVDM+ZI0GM8EfOYGfHqmVCyMDU5haTvAeM3d46v2SPJykmXLm4EhVyUw+Rx2Y0HLclHgT7eXDyDg==" saltValue="GcYwP1lZIuewK9s+aW5hew==" spinCount="100000" sheet="1" objects="1" scenarios="1"/>
  <mergeCells count="75">
    <mergeCell ref="C2:E3"/>
    <mergeCell ref="F2:F5"/>
    <mergeCell ref="C1:L1"/>
    <mergeCell ref="G2:J3"/>
    <mergeCell ref="K2:K5"/>
    <mergeCell ref="L2:L5"/>
    <mergeCell ref="I4:J4"/>
    <mergeCell ref="B4:B5"/>
    <mergeCell ref="C4:C5"/>
    <mergeCell ref="D4:D5"/>
    <mergeCell ref="E4:E5"/>
    <mergeCell ref="G4:H4"/>
    <mergeCell ref="C41:F41"/>
    <mergeCell ref="C39:F39"/>
    <mergeCell ref="C40:F40"/>
    <mergeCell ref="C38:G38"/>
    <mergeCell ref="G39:I39"/>
    <mergeCell ref="G40:H41"/>
    <mergeCell ref="I40:I41"/>
    <mergeCell ref="C47:F47"/>
    <mergeCell ref="C45:F45"/>
    <mergeCell ref="C46:F46"/>
    <mergeCell ref="C44:F44"/>
    <mergeCell ref="C42:F42"/>
    <mergeCell ref="C43:F43"/>
    <mergeCell ref="Z9:AA9"/>
    <mergeCell ref="Z10:AA10"/>
    <mergeCell ref="G46:I46"/>
    <mergeCell ref="G47:I47"/>
    <mergeCell ref="Z17:AB17"/>
    <mergeCell ref="Z18:AB18"/>
    <mergeCell ref="Z21:AC21"/>
    <mergeCell ref="Z22:AB22"/>
    <mergeCell ref="Z23:AB23"/>
    <mergeCell ref="Z24:AB24"/>
    <mergeCell ref="Z25:AB25"/>
    <mergeCell ref="Z26:AB26"/>
    <mergeCell ref="Z39:AC39"/>
    <mergeCell ref="Z40:AB41"/>
    <mergeCell ref="Z44:AB44"/>
    <mergeCell ref="Z45:AB45"/>
    <mergeCell ref="G50:H51"/>
    <mergeCell ref="G42:H43"/>
    <mergeCell ref="I42:I43"/>
    <mergeCell ref="S1:U1"/>
    <mergeCell ref="M2:R3"/>
    <mergeCell ref="S2:V3"/>
    <mergeCell ref="T4:T5"/>
    <mergeCell ref="U4:U5"/>
    <mergeCell ref="V4:V5"/>
    <mergeCell ref="S4:S5"/>
    <mergeCell ref="S39:W39"/>
    <mergeCell ref="S44:V44"/>
    <mergeCell ref="S40:V40"/>
    <mergeCell ref="Z5:AB6"/>
    <mergeCell ref="AD5:AG5"/>
    <mergeCell ref="AD6:AE6"/>
    <mergeCell ref="AF6:AG6"/>
    <mergeCell ref="Z7:AA7"/>
    <mergeCell ref="AE7:AE8"/>
    <mergeCell ref="AF7:AF8"/>
    <mergeCell ref="AG7:AG8"/>
    <mergeCell ref="Z8:AA8"/>
    <mergeCell ref="AD7:AD8"/>
    <mergeCell ref="AD10:AF10"/>
    <mergeCell ref="Z13:AC13"/>
    <mergeCell ref="Z14:AB14"/>
    <mergeCell ref="Z15:AB15"/>
    <mergeCell ref="Z16:AB16"/>
    <mergeCell ref="AC40:AC41"/>
    <mergeCell ref="S41:V41"/>
    <mergeCell ref="S42:V42"/>
    <mergeCell ref="Z42:AB42"/>
    <mergeCell ref="S43:V43"/>
    <mergeCell ref="Z43:AB43"/>
  </mergeCells>
  <pageMargins left="0.7" right="0.7" top="0.75" bottom="0.75" header="0.3" footer="0.3"/>
  <pageSetup paperSize="9" scale="64" fitToHeight="0" orientation="landscape"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80DF2B5A-2DC6-458E-B819-2170AC7BC8D4}">
          <x14:formula1>
            <xm:f>Llistes!$D$11:$D$19</xm:f>
          </x14:formula1>
          <xm:sqref>X6:X35</xm:sqref>
        </x14:dataValidation>
        <x14:dataValidation type="list" allowBlank="1" showInputMessage="1" showErrorMessage="1" xr:uid="{4E31E984-FE70-4A10-ACE1-1BCB8A58999D}">
          <x14:formula1>
            <xm:f>'Usos Activitats Pròpies'!$G$1:$AA$1</xm:f>
          </x14:formula1>
          <xm:sqref>Y6:Y36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B1:AJ61"/>
  <sheetViews>
    <sheetView zoomScale="80" zoomScaleNormal="80" zoomScalePageLayoutView="85" workbookViewId="0">
      <selection activeCell="C6" sqref="C6"/>
    </sheetView>
  </sheetViews>
  <sheetFormatPr baseColWidth="10" defaultColWidth="7.5703125" defaultRowHeight="15" x14ac:dyDescent="0.25"/>
  <cols>
    <col min="1" max="1" width="1.7109375" style="1" customWidth="1"/>
    <col min="2" max="2" width="7.5703125" style="11"/>
    <col min="3" max="10" width="7.5703125" style="1"/>
    <col min="11" max="11" width="6.7109375" style="1" customWidth="1"/>
    <col min="12" max="12" width="6.140625" style="1" customWidth="1"/>
    <col min="13" max="22" width="7.5703125" style="1"/>
    <col min="23" max="23" width="9.5703125" style="1" customWidth="1"/>
    <col min="24" max="24" width="10.28515625" style="1" customWidth="1"/>
    <col min="25" max="25" width="12" style="1" customWidth="1"/>
    <col min="26" max="28" width="7.5703125" style="1"/>
    <col min="29" max="29" width="9.85546875" style="1" bestFit="1" customWidth="1"/>
    <col min="30" max="34" width="7.5703125" style="1"/>
    <col min="35" max="35" width="20.5703125" style="197" customWidth="1"/>
    <col min="36" max="36" width="22.28515625" style="197" customWidth="1"/>
    <col min="37" max="16384" width="7.5703125" style="1"/>
  </cols>
  <sheetData>
    <row r="1" spans="2:33" ht="26.25" customHeight="1" thickBot="1" x14ac:dyDescent="0.3">
      <c r="B1" s="12" t="str">
        <f>MensualSumatori!A1</f>
        <v>Gener</v>
      </c>
      <c r="C1" s="532" t="s">
        <v>45</v>
      </c>
      <c r="D1" s="533"/>
      <c r="E1" s="533"/>
      <c r="F1" s="533"/>
      <c r="G1" s="533"/>
      <c r="H1" s="533"/>
      <c r="I1" s="533"/>
      <c r="J1" s="533"/>
      <c r="K1" s="533"/>
      <c r="L1" s="534"/>
      <c r="S1" s="505" t="s">
        <v>190</v>
      </c>
      <c r="T1" s="506"/>
      <c r="U1" s="507"/>
      <c r="V1" s="279"/>
    </row>
    <row r="2" spans="2:33" ht="14.25" customHeight="1" x14ac:dyDescent="0.25">
      <c r="B2" s="12">
        <v>8</v>
      </c>
      <c r="C2" s="535" t="s">
        <v>1</v>
      </c>
      <c r="D2" s="536"/>
      <c r="E2" s="536"/>
      <c r="F2" s="592" t="s">
        <v>2</v>
      </c>
      <c r="G2" s="535" t="s">
        <v>24</v>
      </c>
      <c r="H2" s="536"/>
      <c r="I2" s="536"/>
      <c r="J2" s="537"/>
      <c r="K2" s="541" t="s">
        <v>169</v>
      </c>
      <c r="L2" s="541" t="s">
        <v>170</v>
      </c>
      <c r="M2" s="508" t="s">
        <v>0</v>
      </c>
      <c r="N2" s="509"/>
      <c r="O2" s="509"/>
      <c r="P2" s="509"/>
      <c r="Q2" s="509"/>
      <c r="R2" s="510"/>
      <c r="S2" s="514" t="s">
        <v>29</v>
      </c>
      <c r="T2" s="515"/>
      <c r="U2" s="515"/>
      <c r="V2" s="516"/>
      <c r="W2" s="274"/>
      <c r="X2" s="274"/>
    </row>
    <row r="3" spans="2:33" ht="14.25" customHeight="1" thickBot="1" x14ac:dyDescent="0.3">
      <c r="C3" s="538"/>
      <c r="D3" s="539"/>
      <c r="E3" s="539"/>
      <c r="F3" s="593"/>
      <c r="G3" s="538"/>
      <c r="H3" s="539"/>
      <c r="I3" s="539"/>
      <c r="J3" s="540"/>
      <c r="K3" s="542"/>
      <c r="L3" s="542"/>
      <c r="M3" s="511"/>
      <c r="N3" s="512"/>
      <c r="O3" s="512"/>
      <c r="P3" s="512"/>
      <c r="Q3" s="512"/>
      <c r="R3" s="513"/>
      <c r="S3" s="517"/>
      <c r="T3" s="518"/>
      <c r="U3" s="518"/>
      <c r="V3" s="519"/>
      <c r="W3" s="274"/>
      <c r="X3" s="274"/>
    </row>
    <row r="4" spans="2:33" ht="30.75" customHeight="1" thickBot="1" x14ac:dyDescent="0.3">
      <c r="B4" s="586" t="s">
        <v>17</v>
      </c>
      <c r="C4" s="588" t="s">
        <v>3</v>
      </c>
      <c r="D4" s="588" t="s">
        <v>4</v>
      </c>
      <c r="E4" s="590" t="s">
        <v>5</v>
      </c>
      <c r="F4" s="593"/>
      <c r="G4" s="544" t="s">
        <v>25</v>
      </c>
      <c r="H4" s="545"/>
      <c r="I4" s="544" t="s">
        <v>5</v>
      </c>
      <c r="J4" s="545"/>
      <c r="K4" s="542"/>
      <c r="L4" s="542"/>
      <c r="M4" s="44" t="s">
        <v>186</v>
      </c>
      <c r="N4" s="44" t="s">
        <v>187</v>
      </c>
      <c r="O4" s="45" t="s">
        <v>22</v>
      </c>
      <c r="P4" s="46" t="s">
        <v>23</v>
      </c>
      <c r="Q4" s="45" t="s">
        <v>188</v>
      </c>
      <c r="R4" s="46" t="s">
        <v>189</v>
      </c>
      <c r="S4" s="524" t="s">
        <v>6</v>
      </c>
      <c r="T4" s="520" t="s">
        <v>7</v>
      </c>
      <c r="U4" s="520" t="s">
        <v>8</v>
      </c>
      <c r="V4" s="522" t="s">
        <v>9</v>
      </c>
      <c r="W4" s="274"/>
      <c r="X4" s="274"/>
    </row>
    <row r="5" spans="2:33" ht="36.75" customHeight="1" thickBot="1" x14ac:dyDescent="0.3">
      <c r="B5" s="587"/>
      <c r="C5" s="589"/>
      <c r="D5" s="589"/>
      <c r="E5" s="591"/>
      <c r="F5" s="594"/>
      <c r="G5" s="265" t="s">
        <v>21</v>
      </c>
      <c r="H5" s="272" t="s">
        <v>26</v>
      </c>
      <c r="I5" s="266" t="s">
        <v>21</v>
      </c>
      <c r="J5" s="271" t="s">
        <v>26</v>
      </c>
      <c r="K5" s="543"/>
      <c r="L5" s="543"/>
      <c r="M5" s="20" t="s">
        <v>15</v>
      </c>
      <c r="N5" s="164" t="s">
        <v>15</v>
      </c>
      <c r="O5" s="21" t="s">
        <v>15</v>
      </c>
      <c r="P5" s="21" t="s">
        <v>15</v>
      </c>
      <c r="Q5" s="21" t="s">
        <v>15</v>
      </c>
      <c r="R5" s="21" t="s">
        <v>15</v>
      </c>
      <c r="S5" s="525"/>
      <c r="T5" s="521"/>
      <c r="U5" s="521"/>
      <c r="V5" s="523"/>
      <c r="W5" s="278" t="s">
        <v>225</v>
      </c>
      <c r="X5" s="462" t="s">
        <v>222</v>
      </c>
      <c r="Y5" s="463" t="s">
        <v>250</v>
      </c>
      <c r="Z5" s="515" t="s">
        <v>44</v>
      </c>
      <c r="AA5" s="515"/>
      <c r="AB5" s="516"/>
      <c r="AD5" s="557" t="s">
        <v>184</v>
      </c>
      <c r="AE5" s="558"/>
      <c r="AF5" s="558"/>
      <c r="AG5" s="559"/>
    </row>
    <row r="6" spans="2:33" ht="14.25" customHeight="1" thickBot="1" x14ac:dyDescent="0.3">
      <c r="B6" s="188">
        <v>1</v>
      </c>
      <c r="C6" s="179"/>
      <c r="D6" s="180"/>
      <c r="E6" s="165"/>
      <c r="F6" s="416"/>
      <c r="G6" s="412"/>
      <c r="H6" s="166"/>
      <c r="I6" s="166"/>
      <c r="J6" s="166"/>
      <c r="K6" s="167"/>
      <c r="L6" s="170"/>
      <c r="M6" s="167"/>
      <c r="N6" s="168"/>
      <c r="O6" s="168"/>
      <c r="P6" s="168"/>
      <c r="Q6" s="168"/>
      <c r="R6" s="170"/>
      <c r="S6" s="181"/>
      <c r="T6" s="168"/>
      <c r="U6" s="169"/>
      <c r="V6" s="169"/>
      <c r="W6" s="446"/>
      <c r="X6" s="448"/>
      <c r="Y6" s="452"/>
      <c r="Z6" s="555"/>
      <c r="AA6" s="555"/>
      <c r="AB6" s="556"/>
      <c r="AD6" s="544" t="s">
        <v>25</v>
      </c>
      <c r="AE6" s="545"/>
      <c r="AF6" s="544" t="s">
        <v>5</v>
      </c>
      <c r="AG6" s="545"/>
    </row>
    <row r="7" spans="2:33" ht="14.25" customHeight="1" x14ac:dyDescent="0.25">
      <c r="B7" s="189">
        <v>2</v>
      </c>
      <c r="C7" s="182"/>
      <c r="D7" s="174"/>
      <c r="E7" s="171"/>
      <c r="F7" s="417"/>
      <c r="G7" s="413"/>
      <c r="H7" s="173"/>
      <c r="I7" s="173"/>
      <c r="J7" s="173"/>
      <c r="K7" s="172"/>
      <c r="L7" s="173"/>
      <c r="M7" s="172"/>
      <c r="N7" s="174"/>
      <c r="O7" s="174"/>
      <c r="P7" s="174"/>
      <c r="Q7" s="174"/>
      <c r="R7" s="173"/>
      <c r="S7" s="182"/>
      <c r="T7" s="174"/>
      <c r="U7" s="171"/>
      <c r="V7" s="171"/>
      <c r="W7" s="417"/>
      <c r="X7" s="449"/>
      <c r="Y7" s="454"/>
      <c r="Z7" s="486" t="s">
        <v>6</v>
      </c>
      <c r="AA7" s="487"/>
      <c r="AB7" s="56"/>
      <c r="AD7" s="493" t="s">
        <v>21</v>
      </c>
      <c r="AE7" s="560" t="s">
        <v>26</v>
      </c>
      <c r="AF7" s="493" t="s">
        <v>21</v>
      </c>
      <c r="AG7" s="560" t="s">
        <v>26</v>
      </c>
    </row>
    <row r="8" spans="2:33" ht="14.25" customHeight="1" thickBot="1" x14ac:dyDescent="0.3">
      <c r="B8" s="190">
        <v>3</v>
      </c>
      <c r="C8" s="183"/>
      <c r="D8" s="178"/>
      <c r="E8" s="175"/>
      <c r="F8" s="418"/>
      <c r="G8" s="414"/>
      <c r="H8" s="177"/>
      <c r="I8" s="177"/>
      <c r="J8" s="177"/>
      <c r="K8" s="176"/>
      <c r="L8" s="177"/>
      <c r="M8" s="176"/>
      <c r="N8" s="178"/>
      <c r="O8" s="178"/>
      <c r="P8" s="178"/>
      <c r="Q8" s="178"/>
      <c r="R8" s="177"/>
      <c r="S8" s="183"/>
      <c r="T8" s="178"/>
      <c r="U8" s="175"/>
      <c r="V8" s="175"/>
      <c r="W8" s="418"/>
      <c r="X8" s="450"/>
      <c r="Y8" s="452"/>
      <c r="Z8" s="562" t="s">
        <v>7</v>
      </c>
      <c r="AA8" s="563"/>
      <c r="AB8" s="56"/>
      <c r="AD8" s="494"/>
      <c r="AE8" s="561"/>
      <c r="AF8" s="494"/>
      <c r="AG8" s="561"/>
    </row>
    <row r="9" spans="2:33" ht="14.25" customHeight="1" thickBot="1" x14ac:dyDescent="0.3">
      <c r="B9" s="189">
        <v>4</v>
      </c>
      <c r="C9" s="182"/>
      <c r="D9" s="174"/>
      <c r="E9" s="171"/>
      <c r="F9" s="417"/>
      <c r="G9" s="413"/>
      <c r="H9" s="173"/>
      <c r="I9" s="173"/>
      <c r="J9" s="173"/>
      <c r="K9" s="172"/>
      <c r="L9" s="173"/>
      <c r="M9" s="172"/>
      <c r="N9" s="174"/>
      <c r="O9" s="174"/>
      <c r="P9" s="174"/>
      <c r="Q9" s="174"/>
      <c r="R9" s="173"/>
      <c r="S9" s="182"/>
      <c r="T9" s="174"/>
      <c r="U9" s="171"/>
      <c r="V9" s="171"/>
      <c r="W9" s="417"/>
      <c r="X9" s="449"/>
      <c r="Y9" s="454"/>
      <c r="Z9" s="486" t="s">
        <v>8</v>
      </c>
      <c r="AA9" s="487"/>
      <c r="AB9" s="56"/>
      <c r="AD9" s="273">
        <f>COUNTIFS(G6:G35,"&gt;4")</f>
        <v>0</v>
      </c>
      <c r="AE9" s="273">
        <f>COUNTIFS(H6:H35,"&gt;4")</f>
        <v>0</v>
      </c>
      <c r="AF9" s="273">
        <f>COUNTIFS(I6:I35,"&gt;4")</f>
        <v>0</v>
      </c>
      <c r="AG9" s="273">
        <f>COUNTIFS(J6:J35,"&gt;4")</f>
        <v>0</v>
      </c>
    </row>
    <row r="10" spans="2:33" ht="14.25" customHeight="1" thickBot="1" x14ac:dyDescent="0.3">
      <c r="B10" s="190">
        <v>5</v>
      </c>
      <c r="C10" s="183"/>
      <c r="D10" s="178"/>
      <c r="E10" s="175"/>
      <c r="F10" s="418"/>
      <c r="G10" s="414"/>
      <c r="H10" s="177"/>
      <c r="I10" s="177"/>
      <c r="J10" s="177"/>
      <c r="K10" s="176"/>
      <c r="L10" s="177"/>
      <c r="M10" s="176"/>
      <c r="N10" s="178"/>
      <c r="O10" s="178"/>
      <c r="P10" s="178"/>
      <c r="Q10" s="178"/>
      <c r="R10" s="177"/>
      <c r="S10" s="183"/>
      <c r="T10" s="178"/>
      <c r="U10" s="175"/>
      <c r="V10" s="175"/>
      <c r="W10" s="418"/>
      <c r="X10" s="450"/>
      <c r="Y10" s="452"/>
      <c r="Z10" s="488" t="s">
        <v>9</v>
      </c>
      <c r="AA10" s="489"/>
      <c r="AB10" s="57"/>
      <c r="AD10" s="490" t="s">
        <v>185</v>
      </c>
      <c r="AE10" s="491"/>
      <c r="AF10" s="492"/>
      <c r="AG10" s="273">
        <f>AD9+AE9+AF9+AG9</f>
        <v>0</v>
      </c>
    </row>
    <row r="11" spans="2:33" ht="14.25" customHeight="1" x14ac:dyDescent="0.25">
      <c r="B11" s="189">
        <v>6</v>
      </c>
      <c r="C11" s="182"/>
      <c r="D11" s="174"/>
      <c r="E11" s="171"/>
      <c r="F11" s="417"/>
      <c r="G11" s="413"/>
      <c r="H11" s="173"/>
      <c r="I11" s="173"/>
      <c r="J11" s="173"/>
      <c r="K11" s="172"/>
      <c r="L11" s="173"/>
      <c r="M11" s="172"/>
      <c r="N11" s="174"/>
      <c r="O11" s="174"/>
      <c r="P11" s="174"/>
      <c r="Q11" s="174"/>
      <c r="R11" s="173"/>
      <c r="S11" s="182"/>
      <c r="T11" s="174"/>
      <c r="U11" s="171"/>
      <c r="V11" s="171"/>
      <c r="W11" s="417"/>
      <c r="X11" s="449"/>
      <c r="Y11" s="454"/>
    </row>
    <row r="12" spans="2:33" ht="14.25" customHeight="1" thickBot="1" x14ac:dyDescent="0.3">
      <c r="B12" s="190">
        <v>7</v>
      </c>
      <c r="C12" s="183"/>
      <c r="D12" s="178"/>
      <c r="E12" s="175"/>
      <c r="F12" s="418"/>
      <c r="G12" s="414"/>
      <c r="H12" s="177"/>
      <c r="I12" s="177"/>
      <c r="J12" s="177"/>
      <c r="K12" s="176"/>
      <c r="L12" s="177"/>
      <c r="M12" s="176"/>
      <c r="N12" s="178"/>
      <c r="O12" s="178"/>
      <c r="P12" s="178"/>
      <c r="Q12" s="178"/>
      <c r="R12" s="177"/>
      <c r="S12" s="183"/>
      <c r="T12" s="178"/>
      <c r="U12" s="175"/>
      <c r="V12" s="175"/>
      <c r="W12" s="418"/>
      <c r="X12" s="450"/>
      <c r="Y12" s="452"/>
    </row>
    <row r="13" spans="2:33" ht="14.25" customHeight="1" x14ac:dyDescent="0.25">
      <c r="B13" s="189">
        <v>8</v>
      </c>
      <c r="C13" s="182"/>
      <c r="D13" s="174"/>
      <c r="E13" s="171"/>
      <c r="F13" s="417"/>
      <c r="G13" s="413"/>
      <c r="H13" s="173"/>
      <c r="I13" s="173"/>
      <c r="J13" s="173"/>
      <c r="K13" s="172"/>
      <c r="L13" s="173"/>
      <c r="M13" s="172"/>
      <c r="N13" s="174"/>
      <c r="O13" s="174"/>
      <c r="P13" s="174"/>
      <c r="Q13" s="174"/>
      <c r="R13" s="173"/>
      <c r="S13" s="182"/>
      <c r="T13" s="174"/>
      <c r="U13" s="171"/>
      <c r="V13" s="171"/>
      <c r="W13" s="417"/>
      <c r="X13" s="449"/>
      <c r="Y13" s="454"/>
      <c r="Z13" s="549" t="s">
        <v>128</v>
      </c>
      <c r="AA13" s="550"/>
      <c r="AB13" s="550"/>
      <c r="AC13" s="551"/>
    </row>
    <row r="14" spans="2:33" ht="14.25" customHeight="1" x14ac:dyDescent="0.25">
      <c r="B14" s="190">
        <v>9</v>
      </c>
      <c r="C14" s="183"/>
      <c r="D14" s="178"/>
      <c r="E14" s="175"/>
      <c r="F14" s="418"/>
      <c r="G14" s="414"/>
      <c r="H14" s="177"/>
      <c r="I14" s="177"/>
      <c r="J14" s="177"/>
      <c r="K14" s="176"/>
      <c r="L14" s="177"/>
      <c r="M14" s="176"/>
      <c r="N14" s="178"/>
      <c r="O14" s="178"/>
      <c r="P14" s="178"/>
      <c r="Q14" s="178"/>
      <c r="R14" s="177"/>
      <c r="S14" s="183"/>
      <c r="T14" s="178"/>
      <c r="U14" s="175"/>
      <c r="V14" s="175"/>
      <c r="W14" s="418"/>
      <c r="X14" s="450"/>
      <c r="Y14" s="452"/>
      <c r="Z14" s="552" t="s">
        <v>129</v>
      </c>
      <c r="AA14" s="553"/>
      <c r="AB14" s="553"/>
      <c r="AC14" s="163">
        <f>C36+D36+E36+F36+G36+H36+I36+J36</f>
        <v>0</v>
      </c>
    </row>
    <row r="15" spans="2:33" ht="14.25" customHeight="1" x14ac:dyDescent="0.25">
      <c r="B15" s="189">
        <v>10</v>
      </c>
      <c r="C15" s="182"/>
      <c r="D15" s="174"/>
      <c r="E15" s="171"/>
      <c r="F15" s="417"/>
      <c r="G15" s="413"/>
      <c r="H15" s="173"/>
      <c r="I15" s="173"/>
      <c r="J15" s="173"/>
      <c r="K15" s="172"/>
      <c r="L15" s="173"/>
      <c r="M15" s="172"/>
      <c r="N15" s="174"/>
      <c r="O15" s="174"/>
      <c r="P15" s="174"/>
      <c r="Q15" s="174"/>
      <c r="R15" s="173"/>
      <c r="S15" s="182"/>
      <c r="T15" s="174"/>
      <c r="U15" s="171"/>
      <c r="V15" s="171"/>
      <c r="W15" s="417"/>
      <c r="X15" s="449"/>
      <c r="Y15" s="454"/>
      <c r="Z15" s="552" t="s">
        <v>130</v>
      </c>
      <c r="AA15" s="553"/>
      <c r="AB15" s="553"/>
      <c r="AC15" s="163">
        <f>H38</f>
        <v>0</v>
      </c>
    </row>
    <row r="16" spans="2:33" ht="14.25" customHeight="1" x14ac:dyDescent="0.25">
      <c r="B16" s="190">
        <v>11</v>
      </c>
      <c r="C16" s="183"/>
      <c r="D16" s="178"/>
      <c r="E16" s="175"/>
      <c r="F16" s="418"/>
      <c r="G16" s="414"/>
      <c r="H16" s="177"/>
      <c r="I16" s="177"/>
      <c r="J16" s="177"/>
      <c r="K16" s="176"/>
      <c r="L16" s="177"/>
      <c r="M16" s="176"/>
      <c r="N16" s="178"/>
      <c r="O16" s="178"/>
      <c r="P16" s="178"/>
      <c r="Q16" s="178"/>
      <c r="R16" s="177"/>
      <c r="S16" s="183"/>
      <c r="T16" s="178"/>
      <c r="U16" s="175"/>
      <c r="V16" s="175"/>
      <c r="W16" s="418"/>
      <c r="X16" s="450"/>
      <c r="Y16" s="452"/>
      <c r="Z16" s="552" t="s">
        <v>99</v>
      </c>
      <c r="AA16" s="553"/>
      <c r="AB16" s="553"/>
      <c r="AC16" s="163">
        <f>W44</f>
        <v>0</v>
      </c>
    </row>
    <row r="17" spans="2:29" ht="14.25" customHeight="1" x14ac:dyDescent="0.25">
      <c r="B17" s="189">
        <v>12</v>
      </c>
      <c r="C17" s="182"/>
      <c r="D17" s="174"/>
      <c r="E17" s="171"/>
      <c r="F17" s="417"/>
      <c r="G17" s="413"/>
      <c r="H17" s="173"/>
      <c r="I17" s="173"/>
      <c r="J17" s="173"/>
      <c r="K17" s="172"/>
      <c r="L17" s="173"/>
      <c r="M17" s="172"/>
      <c r="N17" s="174"/>
      <c r="O17" s="174"/>
      <c r="P17" s="174"/>
      <c r="Q17" s="174"/>
      <c r="R17" s="173"/>
      <c r="S17" s="182"/>
      <c r="T17" s="174"/>
      <c r="U17" s="171"/>
      <c r="V17" s="171"/>
      <c r="W17" s="417"/>
      <c r="X17" s="449"/>
      <c r="Y17" s="454"/>
      <c r="Z17" s="554" t="s">
        <v>192</v>
      </c>
      <c r="AA17" s="554"/>
      <c r="AB17" s="552"/>
      <c r="AC17" s="163">
        <f>AC45</f>
        <v>0</v>
      </c>
    </row>
    <row r="18" spans="2:29" ht="14.25" customHeight="1" thickBot="1" x14ac:dyDescent="0.3">
      <c r="B18" s="190">
        <v>13</v>
      </c>
      <c r="C18" s="183"/>
      <c r="D18" s="178"/>
      <c r="E18" s="175"/>
      <c r="F18" s="418"/>
      <c r="G18" s="414"/>
      <c r="H18" s="177"/>
      <c r="I18" s="177"/>
      <c r="J18" s="177"/>
      <c r="K18" s="176"/>
      <c r="L18" s="177"/>
      <c r="M18" s="176"/>
      <c r="N18" s="178"/>
      <c r="O18" s="178"/>
      <c r="P18" s="178"/>
      <c r="Q18" s="178"/>
      <c r="R18" s="177"/>
      <c r="S18" s="183"/>
      <c r="T18" s="178"/>
      <c r="U18" s="175"/>
      <c r="V18" s="175"/>
      <c r="W18" s="418"/>
      <c r="X18" s="450"/>
      <c r="Y18" s="452"/>
      <c r="Z18" s="497" t="s">
        <v>48</v>
      </c>
      <c r="AA18" s="498"/>
      <c r="AB18" s="498"/>
      <c r="AC18" s="162">
        <f>AC14+AC15+AC16+AC17</f>
        <v>0</v>
      </c>
    </row>
    <row r="19" spans="2:29" ht="14.25" customHeight="1" x14ac:dyDescent="0.25">
      <c r="B19" s="189">
        <v>14</v>
      </c>
      <c r="C19" s="182"/>
      <c r="D19" s="174"/>
      <c r="E19" s="171"/>
      <c r="F19" s="417"/>
      <c r="G19" s="413"/>
      <c r="H19" s="173"/>
      <c r="I19" s="173"/>
      <c r="J19" s="173"/>
      <c r="K19" s="172"/>
      <c r="L19" s="173"/>
      <c r="M19" s="172"/>
      <c r="N19" s="174"/>
      <c r="O19" s="174"/>
      <c r="P19" s="174"/>
      <c r="Q19" s="174"/>
      <c r="R19" s="173"/>
      <c r="S19" s="182"/>
      <c r="T19" s="174"/>
      <c r="U19" s="171"/>
      <c r="V19" s="171"/>
      <c r="W19" s="417"/>
      <c r="X19" s="449"/>
      <c r="Y19" s="454"/>
    </row>
    <row r="20" spans="2:29" ht="14.25" customHeight="1" thickBot="1" x14ac:dyDescent="0.3">
      <c r="B20" s="190">
        <v>15</v>
      </c>
      <c r="C20" s="183"/>
      <c r="D20" s="178"/>
      <c r="E20" s="175"/>
      <c r="F20" s="418"/>
      <c r="G20" s="414"/>
      <c r="H20" s="177"/>
      <c r="I20" s="177"/>
      <c r="J20" s="177"/>
      <c r="K20" s="176"/>
      <c r="L20" s="177"/>
      <c r="M20" s="176"/>
      <c r="N20" s="178"/>
      <c r="O20" s="178"/>
      <c r="P20" s="178"/>
      <c r="Q20" s="178"/>
      <c r="R20" s="177"/>
      <c r="S20" s="183"/>
      <c r="T20" s="178"/>
      <c r="U20" s="175"/>
      <c r="V20" s="175"/>
      <c r="W20" s="418"/>
      <c r="X20" s="450"/>
      <c r="Y20" s="452"/>
    </row>
    <row r="21" spans="2:29" ht="14.25" customHeight="1" x14ac:dyDescent="0.25">
      <c r="B21" s="189">
        <v>16</v>
      </c>
      <c r="C21" s="182"/>
      <c r="D21" s="174"/>
      <c r="E21" s="171"/>
      <c r="F21" s="417"/>
      <c r="G21" s="413"/>
      <c r="H21" s="173"/>
      <c r="I21" s="173"/>
      <c r="J21" s="173"/>
      <c r="K21" s="172"/>
      <c r="L21" s="173"/>
      <c r="M21" s="172"/>
      <c r="N21" s="174"/>
      <c r="O21" s="174"/>
      <c r="P21" s="174"/>
      <c r="Q21" s="174"/>
      <c r="R21" s="173"/>
      <c r="S21" s="182"/>
      <c r="T21" s="174"/>
      <c r="U21" s="171"/>
      <c r="V21" s="171"/>
      <c r="W21" s="417"/>
      <c r="X21" s="449"/>
      <c r="Y21" s="454"/>
      <c r="Z21" s="499" t="s">
        <v>131</v>
      </c>
      <c r="AA21" s="500"/>
      <c r="AB21" s="500"/>
      <c r="AC21" s="501"/>
    </row>
    <row r="22" spans="2:29" ht="14.25" customHeight="1" x14ac:dyDescent="0.25">
      <c r="B22" s="190">
        <v>17</v>
      </c>
      <c r="C22" s="183"/>
      <c r="D22" s="178"/>
      <c r="E22" s="175"/>
      <c r="F22" s="418"/>
      <c r="G22" s="414"/>
      <c r="H22" s="177"/>
      <c r="I22" s="177"/>
      <c r="J22" s="177"/>
      <c r="K22" s="176"/>
      <c r="L22" s="177"/>
      <c r="M22" s="176"/>
      <c r="N22" s="178"/>
      <c r="O22" s="178"/>
      <c r="P22" s="178"/>
      <c r="Q22" s="178"/>
      <c r="R22" s="177"/>
      <c r="S22" s="183"/>
      <c r="T22" s="178"/>
      <c r="U22" s="175"/>
      <c r="V22" s="175"/>
      <c r="W22" s="418"/>
      <c r="X22" s="450"/>
      <c r="Y22" s="452"/>
      <c r="Z22" s="495" t="s">
        <v>133</v>
      </c>
      <c r="AA22" s="496"/>
      <c r="AB22" s="496"/>
      <c r="AC22" s="163">
        <f>M36+N36+O36+P36+Q36+R36</f>
        <v>0</v>
      </c>
    </row>
    <row r="23" spans="2:29" ht="14.25" customHeight="1" x14ac:dyDescent="0.25">
      <c r="B23" s="189">
        <v>18</v>
      </c>
      <c r="C23" s="182"/>
      <c r="D23" s="174"/>
      <c r="E23" s="171"/>
      <c r="F23" s="417"/>
      <c r="G23" s="413"/>
      <c r="H23" s="173"/>
      <c r="I23" s="173"/>
      <c r="J23" s="173"/>
      <c r="K23" s="172"/>
      <c r="L23" s="173"/>
      <c r="M23" s="172"/>
      <c r="N23" s="174"/>
      <c r="O23" s="174"/>
      <c r="P23" s="174"/>
      <c r="Q23" s="174"/>
      <c r="R23" s="173"/>
      <c r="S23" s="182"/>
      <c r="T23" s="174"/>
      <c r="U23" s="171"/>
      <c r="V23" s="171"/>
      <c r="W23" s="417"/>
      <c r="X23" s="449"/>
      <c r="Y23" s="454"/>
      <c r="Z23" s="495" t="s">
        <v>132</v>
      </c>
      <c r="AA23" s="496"/>
      <c r="AB23" s="496"/>
      <c r="AC23" s="163">
        <f>S36+T36+U36+V36</f>
        <v>0</v>
      </c>
    </row>
    <row r="24" spans="2:29" ht="14.25" customHeight="1" x14ac:dyDescent="0.25">
      <c r="B24" s="190">
        <v>19</v>
      </c>
      <c r="C24" s="183"/>
      <c r="D24" s="178"/>
      <c r="E24" s="175"/>
      <c r="F24" s="418"/>
      <c r="G24" s="414"/>
      <c r="H24" s="177"/>
      <c r="I24" s="177"/>
      <c r="J24" s="177"/>
      <c r="K24" s="176"/>
      <c r="L24" s="177"/>
      <c r="M24" s="176"/>
      <c r="N24" s="178"/>
      <c r="O24" s="178"/>
      <c r="P24" s="178"/>
      <c r="Q24" s="178"/>
      <c r="R24" s="177"/>
      <c r="S24" s="183"/>
      <c r="T24" s="178"/>
      <c r="U24" s="175"/>
      <c r="V24" s="175"/>
      <c r="W24" s="418"/>
      <c r="X24" s="450"/>
      <c r="Y24" s="452"/>
      <c r="Z24" s="546" t="s">
        <v>134</v>
      </c>
      <c r="AA24" s="546"/>
      <c r="AB24" s="495"/>
      <c r="AC24" s="163">
        <f>G61+H61</f>
        <v>0</v>
      </c>
    </row>
    <row r="25" spans="2:29" ht="14.25" customHeight="1" x14ac:dyDescent="0.25">
      <c r="B25" s="189">
        <v>20</v>
      </c>
      <c r="C25" s="182"/>
      <c r="D25" s="174"/>
      <c r="E25" s="171"/>
      <c r="F25" s="417"/>
      <c r="G25" s="413"/>
      <c r="H25" s="173"/>
      <c r="I25" s="173"/>
      <c r="J25" s="173"/>
      <c r="K25" s="172"/>
      <c r="L25" s="173"/>
      <c r="M25" s="172"/>
      <c r="N25" s="174"/>
      <c r="O25" s="174"/>
      <c r="P25" s="174"/>
      <c r="Q25" s="174"/>
      <c r="R25" s="173"/>
      <c r="S25" s="182"/>
      <c r="T25" s="174"/>
      <c r="U25" s="171"/>
      <c r="V25" s="171"/>
      <c r="W25" s="417"/>
      <c r="X25" s="449"/>
      <c r="Y25" s="454"/>
      <c r="Z25" s="546" t="s">
        <v>135</v>
      </c>
      <c r="AA25" s="546"/>
      <c r="AB25" s="495"/>
      <c r="AC25" s="163">
        <f>W44</f>
        <v>0</v>
      </c>
    </row>
    <row r="26" spans="2:29" ht="14.25" customHeight="1" thickBot="1" x14ac:dyDescent="0.3">
      <c r="B26" s="190">
        <v>21</v>
      </c>
      <c r="C26" s="183"/>
      <c r="D26" s="178"/>
      <c r="E26" s="175"/>
      <c r="F26" s="418"/>
      <c r="G26" s="414"/>
      <c r="H26" s="177"/>
      <c r="I26" s="177"/>
      <c r="J26" s="177"/>
      <c r="K26" s="176"/>
      <c r="L26" s="177"/>
      <c r="M26" s="176"/>
      <c r="N26" s="178"/>
      <c r="O26" s="178"/>
      <c r="P26" s="178"/>
      <c r="Q26" s="178"/>
      <c r="R26" s="177"/>
      <c r="S26" s="183"/>
      <c r="T26" s="178"/>
      <c r="U26" s="175"/>
      <c r="V26" s="175"/>
      <c r="W26" s="418"/>
      <c r="X26" s="450"/>
      <c r="Y26" s="452"/>
      <c r="Z26" s="547" t="s">
        <v>48</v>
      </c>
      <c r="AA26" s="548"/>
      <c r="AB26" s="548"/>
      <c r="AC26" s="162">
        <f>AC22+AC23+AC24+AC25</f>
        <v>0</v>
      </c>
    </row>
    <row r="27" spans="2:29" ht="14.25" customHeight="1" x14ac:dyDescent="0.25">
      <c r="B27" s="189">
        <v>22</v>
      </c>
      <c r="C27" s="182"/>
      <c r="D27" s="174"/>
      <c r="E27" s="171"/>
      <c r="F27" s="417"/>
      <c r="G27" s="413"/>
      <c r="H27" s="173"/>
      <c r="I27" s="173"/>
      <c r="J27" s="173"/>
      <c r="K27" s="172"/>
      <c r="L27" s="173"/>
      <c r="M27" s="172"/>
      <c r="N27" s="174"/>
      <c r="O27" s="174"/>
      <c r="P27" s="174"/>
      <c r="Q27" s="174"/>
      <c r="R27" s="173"/>
      <c r="S27" s="182"/>
      <c r="T27" s="174"/>
      <c r="U27" s="171"/>
      <c r="V27" s="171"/>
      <c r="W27" s="417"/>
      <c r="X27" s="449"/>
      <c r="Y27" s="454"/>
    </row>
    <row r="28" spans="2:29" ht="14.25" customHeight="1" x14ac:dyDescent="0.25">
      <c r="B28" s="190">
        <v>23</v>
      </c>
      <c r="C28" s="183"/>
      <c r="D28" s="178"/>
      <c r="E28" s="175"/>
      <c r="F28" s="418"/>
      <c r="G28" s="414"/>
      <c r="H28" s="177"/>
      <c r="I28" s="177"/>
      <c r="J28" s="177"/>
      <c r="K28" s="176"/>
      <c r="L28" s="177"/>
      <c r="M28" s="176"/>
      <c r="N28" s="178"/>
      <c r="O28" s="178"/>
      <c r="P28" s="178"/>
      <c r="Q28" s="178"/>
      <c r="R28" s="177"/>
      <c r="S28" s="183"/>
      <c r="T28" s="178"/>
      <c r="U28" s="175"/>
      <c r="V28" s="175"/>
      <c r="W28" s="418"/>
      <c r="X28" s="450"/>
      <c r="Y28" s="452"/>
    </row>
    <row r="29" spans="2:29" ht="14.25" customHeight="1" x14ac:dyDescent="0.25">
      <c r="B29" s="189">
        <v>24</v>
      </c>
      <c r="C29" s="368"/>
      <c r="D29" s="369"/>
      <c r="E29" s="370"/>
      <c r="F29" s="419"/>
      <c r="G29" s="415"/>
      <c r="H29" s="371"/>
      <c r="I29" s="371"/>
      <c r="J29" s="371"/>
      <c r="K29" s="372"/>
      <c r="L29" s="371"/>
      <c r="M29" s="372"/>
      <c r="N29" s="369"/>
      <c r="O29" s="369"/>
      <c r="P29" s="369"/>
      <c r="Q29" s="369"/>
      <c r="R29" s="371"/>
      <c r="S29" s="182"/>
      <c r="T29" s="174"/>
      <c r="U29" s="171"/>
      <c r="V29" s="171"/>
      <c r="W29" s="417"/>
      <c r="X29" s="449"/>
      <c r="Y29" s="454"/>
    </row>
    <row r="30" spans="2:29" ht="14.25" customHeight="1" x14ac:dyDescent="0.25">
      <c r="B30" s="190">
        <v>25</v>
      </c>
      <c r="C30" s="183"/>
      <c r="D30" s="178"/>
      <c r="E30" s="175"/>
      <c r="F30" s="418"/>
      <c r="G30" s="414"/>
      <c r="H30" s="177"/>
      <c r="I30" s="177"/>
      <c r="J30" s="177"/>
      <c r="K30" s="176"/>
      <c r="L30" s="177"/>
      <c r="M30" s="176"/>
      <c r="N30" s="178"/>
      <c r="O30" s="178"/>
      <c r="P30" s="178"/>
      <c r="Q30" s="178"/>
      <c r="R30" s="177"/>
      <c r="S30" s="183"/>
      <c r="T30" s="178"/>
      <c r="U30" s="175"/>
      <c r="V30" s="175"/>
      <c r="W30" s="418"/>
      <c r="X30" s="450"/>
      <c r="Y30" s="452"/>
    </row>
    <row r="31" spans="2:29" ht="14.25" customHeight="1" x14ac:dyDescent="0.25">
      <c r="B31" s="189">
        <v>26</v>
      </c>
      <c r="C31" s="368"/>
      <c r="D31" s="369"/>
      <c r="E31" s="370"/>
      <c r="F31" s="419"/>
      <c r="G31" s="415"/>
      <c r="H31" s="371"/>
      <c r="I31" s="371"/>
      <c r="J31" s="371"/>
      <c r="K31" s="372"/>
      <c r="L31" s="371"/>
      <c r="M31" s="372"/>
      <c r="N31" s="369"/>
      <c r="O31" s="369"/>
      <c r="P31" s="369"/>
      <c r="Q31" s="369"/>
      <c r="R31" s="371"/>
      <c r="S31" s="182"/>
      <c r="T31" s="174"/>
      <c r="U31" s="171"/>
      <c r="V31" s="171"/>
      <c r="W31" s="417"/>
      <c r="X31" s="449"/>
      <c r="Y31" s="454"/>
    </row>
    <row r="32" spans="2:29" ht="14.25" customHeight="1" x14ac:dyDescent="0.25">
      <c r="B32" s="190">
        <v>27</v>
      </c>
      <c r="C32" s="183"/>
      <c r="D32" s="178"/>
      <c r="E32" s="175"/>
      <c r="F32" s="418"/>
      <c r="G32" s="414"/>
      <c r="H32" s="177"/>
      <c r="I32" s="177"/>
      <c r="J32" s="177"/>
      <c r="K32" s="176"/>
      <c r="L32" s="177"/>
      <c r="M32" s="176"/>
      <c r="N32" s="178"/>
      <c r="O32" s="178"/>
      <c r="P32" s="178"/>
      <c r="Q32" s="178"/>
      <c r="R32" s="177"/>
      <c r="S32" s="183"/>
      <c r="T32" s="178"/>
      <c r="U32" s="175"/>
      <c r="V32" s="175"/>
      <c r="W32" s="418"/>
      <c r="X32" s="450"/>
      <c r="Y32" s="452"/>
    </row>
    <row r="33" spans="2:36" ht="14.25" customHeight="1" x14ac:dyDescent="0.25">
      <c r="B33" s="189">
        <v>28</v>
      </c>
      <c r="C33" s="368"/>
      <c r="D33" s="369"/>
      <c r="E33" s="370"/>
      <c r="F33" s="419"/>
      <c r="G33" s="415"/>
      <c r="H33" s="371"/>
      <c r="I33" s="371"/>
      <c r="J33" s="371"/>
      <c r="K33" s="372"/>
      <c r="L33" s="371"/>
      <c r="M33" s="372"/>
      <c r="N33" s="369"/>
      <c r="O33" s="369"/>
      <c r="P33" s="369"/>
      <c r="Q33" s="369"/>
      <c r="R33" s="371"/>
      <c r="S33" s="182"/>
      <c r="T33" s="174"/>
      <c r="U33" s="171"/>
      <c r="V33" s="171"/>
      <c r="W33" s="417"/>
      <c r="X33" s="449"/>
      <c r="Y33" s="454"/>
    </row>
    <row r="34" spans="2:36" ht="14.25" customHeight="1" x14ac:dyDescent="0.25">
      <c r="B34" s="190">
        <v>29</v>
      </c>
      <c r="C34" s="183"/>
      <c r="D34" s="178"/>
      <c r="E34" s="175"/>
      <c r="F34" s="418"/>
      <c r="G34" s="414"/>
      <c r="H34" s="177"/>
      <c r="I34" s="177"/>
      <c r="J34" s="177"/>
      <c r="K34" s="176"/>
      <c r="L34" s="177"/>
      <c r="M34" s="176"/>
      <c r="N34" s="178"/>
      <c r="O34" s="178"/>
      <c r="P34" s="178"/>
      <c r="Q34" s="178"/>
      <c r="R34" s="177"/>
      <c r="S34" s="183"/>
      <c r="T34" s="178"/>
      <c r="U34" s="175"/>
      <c r="V34" s="175"/>
      <c r="W34" s="418"/>
      <c r="X34" s="450"/>
      <c r="Y34" s="452"/>
    </row>
    <row r="35" spans="2:36" ht="14.25" customHeight="1" thickBot="1" x14ac:dyDescent="0.3">
      <c r="B35" s="374">
        <v>30</v>
      </c>
      <c r="C35" s="368"/>
      <c r="D35" s="369"/>
      <c r="E35" s="370"/>
      <c r="F35" s="420"/>
      <c r="G35" s="415"/>
      <c r="H35" s="371"/>
      <c r="I35" s="371"/>
      <c r="J35" s="371"/>
      <c r="K35" s="372"/>
      <c r="L35" s="371"/>
      <c r="M35" s="372"/>
      <c r="N35" s="369"/>
      <c r="O35" s="369"/>
      <c r="P35" s="369"/>
      <c r="Q35" s="369"/>
      <c r="R35" s="371"/>
      <c r="S35" s="182"/>
      <c r="T35" s="174"/>
      <c r="U35" s="171"/>
      <c r="V35" s="171"/>
      <c r="W35" s="417"/>
      <c r="X35" s="449"/>
      <c r="Y35" s="454"/>
    </row>
    <row r="36" spans="2:36" ht="14.25" customHeight="1" thickBot="1" x14ac:dyDescent="0.3">
      <c r="C36" s="4">
        <f t="shared" ref="C36:V36" si="0">SUM(C6:C35)</f>
        <v>0</v>
      </c>
      <c r="D36" s="4">
        <f t="shared" si="0"/>
        <v>0</v>
      </c>
      <c r="E36" s="49">
        <f t="shared" si="0"/>
        <v>0</v>
      </c>
      <c r="F36" s="4">
        <f t="shared" si="0"/>
        <v>0</v>
      </c>
      <c r="G36" s="4">
        <f t="shared" si="0"/>
        <v>0</v>
      </c>
      <c r="H36" s="4">
        <f t="shared" si="0"/>
        <v>0</v>
      </c>
      <c r="I36" s="4">
        <f t="shared" si="0"/>
        <v>0</v>
      </c>
      <c r="J36" s="49">
        <f t="shared" si="0"/>
        <v>0</v>
      </c>
      <c r="K36" s="4">
        <f t="shared" si="0"/>
        <v>0</v>
      </c>
      <c r="L36" s="234">
        <f t="shared" si="0"/>
        <v>0</v>
      </c>
      <c r="M36" s="4">
        <f t="shared" si="0"/>
        <v>0</v>
      </c>
      <c r="N36" s="4">
        <f t="shared" si="0"/>
        <v>0</v>
      </c>
      <c r="O36" s="4">
        <f t="shared" si="0"/>
        <v>0</v>
      </c>
      <c r="P36" s="4">
        <f t="shared" si="0"/>
        <v>0</v>
      </c>
      <c r="Q36" s="4">
        <f t="shared" si="0"/>
        <v>0</v>
      </c>
      <c r="R36" s="4">
        <f t="shared" si="0"/>
        <v>0</v>
      </c>
      <c r="S36" s="4">
        <f t="shared" si="0"/>
        <v>0</v>
      </c>
      <c r="T36" s="4">
        <f t="shared" si="0"/>
        <v>0</v>
      </c>
      <c r="U36" s="4">
        <f t="shared" si="0"/>
        <v>0</v>
      </c>
      <c r="V36" s="373">
        <f t="shared" si="0"/>
        <v>0</v>
      </c>
      <c r="W36" s="447"/>
      <c r="X36" s="451"/>
      <c r="Y36" s="453"/>
    </row>
    <row r="37" spans="2:36" s="6" customFormat="1" ht="14.25" customHeight="1" thickBot="1" x14ac:dyDescent="0.3">
      <c r="B37" s="47"/>
      <c r="C37" s="2"/>
      <c r="D37" s="2"/>
      <c r="E37" s="5"/>
      <c r="F37" s="5"/>
      <c r="G37" s="5"/>
      <c r="H37" s="5"/>
      <c r="I37" s="5"/>
      <c r="J37" s="5"/>
      <c r="K37" s="5"/>
      <c r="L37" s="5"/>
      <c r="M37" s="3"/>
      <c r="N37" s="3"/>
      <c r="O37" s="7"/>
      <c r="P37" s="3"/>
      <c r="Q37" s="3"/>
      <c r="R37" s="3"/>
      <c r="S37" s="48"/>
      <c r="T37" s="48"/>
      <c r="U37" s="1"/>
      <c r="V37" s="5"/>
      <c r="W37" s="5"/>
      <c r="X37" s="5"/>
      <c r="Y37" s="7"/>
      <c r="Z37" s="5"/>
      <c r="AA37" s="1"/>
      <c r="AB37" s="5"/>
      <c r="AC37" s="5"/>
      <c r="AD37" s="5"/>
      <c r="AI37" s="461"/>
      <c r="AJ37" s="461"/>
    </row>
    <row r="38" spans="2:36" s="6" customFormat="1" ht="25.5" customHeight="1" thickBot="1" x14ac:dyDescent="0.3">
      <c r="B38" s="47"/>
      <c r="C38" s="529" t="s">
        <v>50</v>
      </c>
      <c r="D38" s="530"/>
      <c r="E38" s="530"/>
      <c r="F38" s="530"/>
      <c r="G38" s="531"/>
      <c r="H38" s="270">
        <f>C47+I44</f>
        <v>0</v>
      </c>
      <c r="I38" s="5"/>
      <c r="J38" s="5"/>
      <c r="K38" s="5"/>
      <c r="L38" s="5"/>
      <c r="M38" s="3"/>
      <c r="N38" s="3"/>
      <c r="O38" s="7"/>
      <c r="P38" s="5"/>
      <c r="Q38" s="5"/>
      <c r="R38" s="5"/>
      <c r="S38" s="5"/>
      <c r="T38" s="5"/>
      <c r="U38" s="5"/>
      <c r="V38" s="5"/>
      <c r="W38" s="5"/>
      <c r="X38" s="5"/>
      <c r="Y38" s="7"/>
      <c r="Z38" s="5"/>
      <c r="AA38" s="1"/>
      <c r="AB38" s="5"/>
      <c r="AC38" s="5"/>
      <c r="AD38" s="5"/>
      <c r="AI38" s="461"/>
      <c r="AJ38" s="461"/>
    </row>
    <row r="39" spans="2:36" s="11" customFormat="1" ht="57" customHeight="1" thickBot="1" x14ac:dyDescent="0.3">
      <c r="C39" s="573" t="s">
        <v>51</v>
      </c>
      <c r="D39" s="574"/>
      <c r="E39" s="574"/>
      <c r="F39" s="575"/>
      <c r="G39" s="502" t="s">
        <v>52</v>
      </c>
      <c r="H39" s="503"/>
      <c r="I39" s="504"/>
      <c r="S39" s="526" t="s">
        <v>46</v>
      </c>
      <c r="T39" s="527"/>
      <c r="U39" s="527"/>
      <c r="V39" s="527"/>
      <c r="W39" s="528"/>
      <c r="X39" s="1"/>
      <c r="Z39" s="473" t="s">
        <v>47</v>
      </c>
      <c r="AA39" s="474"/>
      <c r="AB39" s="474"/>
      <c r="AC39" s="475"/>
      <c r="AI39" s="423"/>
      <c r="AJ39" s="423"/>
    </row>
    <row r="40" spans="2:36" ht="18" customHeight="1" x14ac:dyDescent="0.25">
      <c r="C40" s="582"/>
      <c r="D40" s="583"/>
      <c r="E40" s="583"/>
      <c r="F40" s="584"/>
      <c r="G40" s="564" t="s">
        <v>43</v>
      </c>
      <c r="H40" s="565"/>
      <c r="I40" s="568"/>
      <c r="S40" s="476" t="s">
        <v>42</v>
      </c>
      <c r="T40" s="477"/>
      <c r="U40" s="477"/>
      <c r="V40" s="477"/>
      <c r="W40" s="364"/>
      <c r="Z40" s="478" t="s">
        <v>20</v>
      </c>
      <c r="AA40" s="479"/>
      <c r="AB40" s="480"/>
      <c r="AC40" s="484" t="s">
        <v>28</v>
      </c>
    </row>
    <row r="41" spans="2:36" ht="15.75" customHeight="1" x14ac:dyDescent="0.25">
      <c r="C41" s="582"/>
      <c r="D41" s="583"/>
      <c r="E41" s="583"/>
      <c r="F41" s="584"/>
      <c r="G41" s="566"/>
      <c r="H41" s="567"/>
      <c r="I41" s="568"/>
      <c r="S41" s="469" t="s">
        <v>12</v>
      </c>
      <c r="T41" s="470"/>
      <c r="U41" s="470"/>
      <c r="V41" s="470"/>
      <c r="W41" s="365"/>
      <c r="Z41" s="481"/>
      <c r="AA41" s="482"/>
      <c r="AB41" s="483"/>
      <c r="AC41" s="485"/>
    </row>
    <row r="42" spans="2:36" ht="18" customHeight="1" x14ac:dyDescent="0.25">
      <c r="C42" s="582"/>
      <c r="D42" s="583"/>
      <c r="E42" s="583"/>
      <c r="F42" s="584"/>
      <c r="G42" s="564" t="s">
        <v>49</v>
      </c>
      <c r="H42" s="565"/>
      <c r="I42" s="568"/>
      <c r="S42" s="469" t="s">
        <v>13</v>
      </c>
      <c r="T42" s="470"/>
      <c r="U42" s="470"/>
      <c r="V42" s="470"/>
      <c r="W42" s="366"/>
      <c r="Z42" s="466"/>
      <c r="AA42" s="467"/>
      <c r="AB42" s="468"/>
      <c r="AC42" s="58"/>
    </row>
    <row r="43" spans="2:36" ht="15.75" customHeight="1" x14ac:dyDescent="0.25">
      <c r="C43" s="582"/>
      <c r="D43" s="583"/>
      <c r="E43" s="583"/>
      <c r="F43" s="584"/>
      <c r="G43" s="566"/>
      <c r="H43" s="567"/>
      <c r="I43" s="568"/>
      <c r="S43" s="469" t="s">
        <v>14</v>
      </c>
      <c r="T43" s="470"/>
      <c r="U43" s="470"/>
      <c r="V43" s="470"/>
      <c r="W43" s="366"/>
      <c r="Z43" s="466"/>
      <c r="AA43" s="467"/>
      <c r="AB43" s="468"/>
      <c r="AC43" s="58"/>
    </row>
    <row r="44" spans="2:36" ht="14.25" customHeight="1" thickBot="1" x14ac:dyDescent="0.3">
      <c r="C44" s="582"/>
      <c r="D44" s="583"/>
      <c r="E44" s="583"/>
      <c r="F44" s="584"/>
      <c r="G44" s="267" t="s">
        <v>38</v>
      </c>
      <c r="H44" s="268"/>
      <c r="I44" s="50">
        <f>I40+I42</f>
        <v>0</v>
      </c>
      <c r="S44" s="471" t="s">
        <v>48</v>
      </c>
      <c r="T44" s="472"/>
      <c r="U44" s="472"/>
      <c r="V44" s="472"/>
      <c r="W44" s="367">
        <f>W40+W41+W42+W43</f>
        <v>0</v>
      </c>
      <c r="Z44" s="466"/>
      <c r="AA44" s="467"/>
      <c r="AB44" s="468"/>
      <c r="AC44" s="58"/>
    </row>
    <row r="45" spans="2:36" ht="14.25" customHeight="1" thickBot="1" x14ac:dyDescent="0.3">
      <c r="C45" s="582"/>
      <c r="D45" s="583"/>
      <c r="E45" s="583"/>
      <c r="F45" s="584"/>
      <c r="Z45" s="464" t="s">
        <v>38</v>
      </c>
      <c r="AA45" s="465"/>
      <c r="AB45" s="465"/>
      <c r="AC45" s="50">
        <f>SUM(AC42:AC44)</f>
        <v>0</v>
      </c>
    </row>
    <row r="46" spans="2:36" ht="14.25" customHeight="1" x14ac:dyDescent="0.25">
      <c r="C46" s="582"/>
      <c r="D46" s="583"/>
      <c r="E46" s="583"/>
      <c r="F46" s="584"/>
      <c r="G46" s="569" t="s">
        <v>32</v>
      </c>
      <c r="H46" s="585"/>
      <c r="I46" s="570"/>
      <c r="W46" s="6"/>
      <c r="X46" s="6"/>
    </row>
    <row r="47" spans="2:36" ht="14.25" customHeight="1" thickBot="1" x14ac:dyDescent="0.3">
      <c r="C47" s="576">
        <f>C40+C41+C42+C43+C44+C45+C46</f>
        <v>0</v>
      </c>
      <c r="D47" s="577"/>
      <c r="E47" s="577"/>
      <c r="F47" s="578"/>
      <c r="G47" s="579" t="s">
        <v>18</v>
      </c>
      <c r="H47" s="580"/>
      <c r="I47" s="581"/>
      <c r="W47" s="6"/>
      <c r="X47" s="6"/>
    </row>
    <row r="48" spans="2:36" ht="14.25" customHeight="1" thickBot="1" x14ac:dyDescent="0.3">
      <c r="G48" s="51" t="s">
        <v>16</v>
      </c>
      <c r="H48" s="269"/>
      <c r="W48" s="6"/>
      <c r="X48" s="6"/>
    </row>
    <row r="49" spans="7:24" ht="17.25" customHeight="1" thickBot="1" x14ac:dyDescent="0.3">
      <c r="G49" s="51" t="s">
        <v>213</v>
      </c>
      <c r="H49" s="59"/>
      <c r="W49" s="6"/>
      <c r="X49" s="6"/>
    </row>
    <row r="50" spans="7:24" ht="15" customHeight="1" x14ac:dyDescent="0.25">
      <c r="G50" s="569" t="s">
        <v>31</v>
      </c>
      <c r="H50" s="570"/>
      <c r="W50" s="6"/>
      <c r="X50" s="6"/>
    </row>
    <row r="51" spans="7:24" ht="15" customHeight="1" thickBot="1" x14ac:dyDescent="0.3">
      <c r="G51" s="571"/>
      <c r="H51" s="572"/>
      <c r="W51" s="6"/>
      <c r="X51" s="6"/>
    </row>
    <row r="52" spans="7:24" x14ac:dyDescent="0.25">
      <c r="G52" s="52" t="s">
        <v>11</v>
      </c>
      <c r="H52" s="52" t="s">
        <v>10</v>
      </c>
      <c r="W52" s="6"/>
      <c r="X52" s="6"/>
    </row>
    <row r="53" spans="7:24" ht="15.75" thickBot="1" x14ac:dyDescent="0.3">
      <c r="G53" s="53"/>
      <c r="H53" s="53"/>
      <c r="W53" s="6"/>
      <c r="X53" s="6"/>
    </row>
    <row r="54" spans="7:24" x14ac:dyDescent="0.25">
      <c r="G54" s="60"/>
      <c r="H54" s="63"/>
    </row>
    <row r="55" spans="7:24" x14ac:dyDescent="0.25">
      <c r="G55" s="61"/>
      <c r="H55" s="54"/>
    </row>
    <row r="56" spans="7:24" ht="15" customHeight="1" x14ac:dyDescent="0.25">
      <c r="G56" s="62"/>
      <c r="H56" s="55"/>
    </row>
    <row r="57" spans="7:24" x14ac:dyDescent="0.25">
      <c r="G57" s="61"/>
      <c r="H57" s="54"/>
    </row>
    <row r="58" spans="7:24" ht="15" customHeight="1" x14ac:dyDescent="0.25">
      <c r="G58" s="62"/>
      <c r="H58" s="55"/>
    </row>
    <row r="59" spans="7:24" x14ac:dyDescent="0.25">
      <c r="G59" s="61"/>
      <c r="H59" s="54"/>
    </row>
    <row r="60" spans="7:24" ht="15.75" customHeight="1" thickBot="1" x14ac:dyDescent="0.3">
      <c r="G60" s="62"/>
      <c r="H60" s="55"/>
    </row>
    <row r="61" spans="7:24" ht="26.25" customHeight="1" thickBot="1" x14ac:dyDescent="0.3">
      <c r="G61" s="4">
        <f>SUM(G54:G60)</f>
        <v>0</v>
      </c>
      <c r="H61" s="49">
        <f>SUM(H54:H60)</f>
        <v>0</v>
      </c>
    </row>
  </sheetData>
  <sheetProtection algorithmName="SHA-512" hashValue="S0cQLP9lbjyRioHktVpki8GNXHrsj9Njf3XSjFkDNTq3j7zqvuFRMmUO6sKJFOvowwZDruB6uBrm0k0Ayy0frg==" saltValue="nViKQXy7rzz8AFW+O0gUBA==" spinCount="100000" sheet="1" objects="1" scenarios="1"/>
  <mergeCells count="75">
    <mergeCell ref="C2:E3"/>
    <mergeCell ref="F2:F5"/>
    <mergeCell ref="C1:L1"/>
    <mergeCell ref="G2:J3"/>
    <mergeCell ref="K2:K5"/>
    <mergeCell ref="L2:L5"/>
    <mergeCell ref="I4:J4"/>
    <mergeCell ref="B4:B5"/>
    <mergeCell ref="C4:C5"/>
    <mergeCell ref="D4:D5"/>
    <mergeCell ref="E4:E5"/>
    <mergeCell ref="G4:H4"/>
    <mergeCell ref="C41:F41"/>
    <mergeCell ref="C39:F39"/>
    <mergeCell ref="C40:F40"/>
    <mergeCell ref="C38:G38"/>
    <mergeCell ref="G39:I39"/>
    <mergeCell ref="G40:H41"/>
    <mergeCell ref="I40:I41"/>
    <mergeCell ref="C47:F47"/>
    <mergeCell ref="C45:F45"/>
    <mergeCell ref="C46:F46"/>
    <mergeCell ref="C44:F44"/>
    <mergeCell ref="C42:F42"/>
    <mergeCell ref="C43:F43"/>
    <mergeCell ref="Z9:AA9"/>
    <mergeCell ref="Z10:AA10"/>
    <mergeCell ref="G46:I46"/>
    <mergeCell ref="G47:I47"/>
    <mergeCell ref="Z17:AB17"/>
    <mergeCell ref="Z18:AB18"/>
    <mergeCell ref="Z21:AC21"/>
    <mergeCell ref="Z22:AB22"/>
    <mergeCell ref="Z23:AB23"/>
    <mergeCell ref="Z24:AB24"/>
    <mergeCell ref="Z25:AB25"/>
    <mergeCell ref="Z26:AB26"/>
    <mergeCell ref="Z39:AC39"/>
    <mergeCell ref="Z40:AB41"/>
    <mergeCell ref="Z44:AB44"/>
    <mergeCell ref="Z45:AB45"/>
    <mergeCell ref="G50:H51"/>
    <mergeCell ref="G42:H43"/>
    <mergeCell ref="I42:I43"/>
    <mergeCell ref="S1:U1"/>
    <mergeCell ref="M2:R3"/>
    <mergeCell ref="S2:V3"/>
    <mergeCell ref="T4:T5"/>
    <mergeCell ref="U4:U5"/>
    <mergeCell ref="V4:V5"/>
    <mergeCell ref="S4:S5"/>
    <mergeCell ref="S39:W39"/>
    <mergeCell ref="S44:V44"/>
    <mergeCell ref="S40:V40"/>
    <mergeCell ref="Z5:AB6"/>
    <mergeCell ref="AD5:AG5"/>
    <mergeCell ref="AD6:AE6"/>
    <mergeCell ref="AF6:AG6"/>
    <mergeCell ref="Z7:AA7"/>
    <mergeCell ref="AE7:AE8"/>
    <mergeCell ref="AF7:AF8"/>
    <mergeCell ref="AG7:AG8"/>
    <mergeCell ref="Z8:AA8"/>
    <mergeCell ref="AD7:AD8"/>
    <mergeCell ref="AD10:AF10"/>
    <mergeCell ref="Z13:AC13"/>
    <mergeCell ref="Z14:AB14"/>
    <mergeCell ref="Z15:AB15"/>
    <mergeCell ref="Z16:AB16"/>
    <mergeCell ref="AC40:AC41"/>
    <mergeCell ref="S41:V41"/>
    <mergeCell ref="S42:V42"/>
    <mergeCell ref="Z42:AB42"/>
    <mergeCell ref="S43:V43"/>
    <mergeCell ref="Z43:AB43"/>
  </mergeCells>
  <pageMargins left="0.7" right="0.7" top="0.75" bottom="0.75" header="0.3" footer="0.3"/>
  <pageSetup paperSize="9" scale="64" fitToHeight="0" orientation="landscape"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572A452E-2DB9-4609-9F86-B5964658F719}">
          <x14:formula1>
            <xm:f>Llistes!$D$11:$D$19</xm:f>
          </x14:formula1>
          <xm:sqref>X6:X35</xm:sqref>
        </x14:dataValidation>
        <x14:dataValidation type="list" allowBlank="1" showInputMessage="1" showErrorMessage="1" xr:uid="{215E9EEC-1695-4DA3-B6DE-B1877F14B5BC}">
          <x14:formula1>
            <xm:f>'Usos Activitats Pròpies'!$G$1:$AA$1</xm:f>
          </x14:formula1>
          <xm:sqref>Y6:Y36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B1:AJ61"/>
  <sheetViews>
    <sheetView zoomScale="80" zoomScaleNormal="80" zoomScalePageLayoutView="85" workbookViewId="0">
      <selection activeCell="C6" sqref="C6"/>
    </sheetView>
  </sheetViews>
  <sheetFormatPr baseColWidth="10" defaultColWidth="7.5703125" defaultRowHeight="15" x14ac:dyDescent="0.25"/>
  <cols>
    <col min="1" max="1" width="1.7109375" style="1" customWidth="1"/>
    <col min="2" max="2" width="7.5703125" style="11"/>
    <col min="3" max="10" width="7.5703125" style="1"/>
    <col min="11" max="11" width="6.7109375" style="1" customWidth="1"/>
    <col min="12" max="12" width="6.140625" style="1" customWidth="1"/>
    <col min="13" max="22" width="7.5703125" style="1"/>
    <col min="23" max="23" width="9.5703125" style="1" customWidth="1"/>
    <col min="24" max="24" width="10.28515625" style="1" customWidth="1"/>
    <col min="25" max="25" width="12" style="1" customWidth="1"/>
    <col min="26" max="28" width="7.5703125" style="1"/>
    <col min="29" max="29" width="9.85546875" style="1" bestFit="1" customWidth="1"/>
    <col min="30" max="34" width="7.5703125" style="1"/>
    <col min="35" max="35" width="20.5703125" style="197" customWidth="1"/>
    <col min="36" max="36" width="22.28515625" style="197" customWidth="1"/>
    <col min="37" max="16384" width="7.5703125" style="1"/>
  </cols>
  <sheetData>
    <row r="1" spans="2:33" ht="26.25" customHeight="1" thickBot="1" x14ac:dyDescent="0.3">
      <c r="B1" s="12" t="str">
        <f>MensualSumatori!A1</f>
        <v>Gener</v>
      </c>
      <c r="C1" s="532" t="s">
        <v>45</v>
      </c>
      <c r="D1" s="533"/>
      <c r="E1" s="533"/>
      <c r="F1" s="533"/>
      <c r="G1" s="533"/>
      <c r="H1" s="533"/>
      <c r="I1" s="533"/>
      <c r="J1" s="533"/>
      <c r="K1" s="533"/>
      <c r="L1" s="534"/>
      <c r="S1" s="505" t="s">
        <v>190</v>
      </c>
      <c r="T1" s="506"/>
      <c r="U1" s="507"/>
      <c r="V1" s="279"/>
    </row>
    <row r="2" spans="2:33" ht="14.25" customHeight="1" x14ac:dyDescent="0.25">
      <c r="B2" s="12">
        <v>9</v>
      </c>
      <c r="C2" s="535" t="s">
        <v>1</v>
      </c>
      <c r="D2" s="536"/>
      <c r="E2" s="536"/>
      <c r="F2" s="592" t="s">
        <v>2</v>
      </c>
      <c r="G2" s="535" t="s">
        <v>24</v>
      </c>
      <c r="H2" s="536"/>
      <c r="I2" s="536"/>
      <c r="J2" s="537"/>
      <c r="K2" s="541" t="s">
        <v>169</v>
      </c>
      <c r="L2" s="541" t="s">
        <v>170</v>
      </c>
      <c r="M2" s="508" t="s">
        <v>0</v>
      </c>
      <c r="N2" s="509"/>
      <c r="O2" s="509"/>
      <c r="P2" s="509"/>
      <c r="Q2" s="509"/>
      <c r="R2" s="510"/>
      <c r="S2" s="514" t="s">
        <v>29</v>
      </c>
      <c r="T2" s="515"/>
      <c r="U2" s="515"/>
      <c r="V2" s="516"/>
      <c r="W2" s="274"/>
      <c r="X2" s="274"/>
    </row>
    <row r="3" spans="2:33" ht="14.25" customHeight="1" thickBot="1" x14ac:dyDescent="0.3">
      <c r="C3" s="538"/>
      <c r="D3" s="539"/>
      <c r="E3" s="539"/>
      <c r="F3" s="593"/>
      <c r="G3" s="538"/>
      <c r="H3" s="539"/>
      <c r="I3" s="539"/>
      <c r="J3" s="540"/>
      <c r="K3" s="542"/>
      <c r="L3" s="542"/>
      <c r="M3" s="511"/>
      <c r="N3" s="512"/>
      <c r="O3" s="512"/>
      <c r="P3" s="512"/>
      <c r="Q3" s="512"/>
      <c r="R3" s="513"/>
      <c r="S3" s="517"/>
      <c r="T3" s="518"/>
      <c r="U3" s="518"/>
      <c r="V3" s="519"/>
      <c r="W3" s="274"/>
      <c r="X3" s="274"/>
    </row>
    <row r="4" spans="2:33" ht="30.75" customHeight="1" thickBot="1" x14ac:dyDescent="0.3">
      <c r="B4" s="586" t="s">
        <v>17</v>
      </c>
      <c r="C4" s="588" t="s">
        <v>3</v>
      </c>
      <c r="D4" s="588" t="s">
        <v>4</v>
      </c>
      <c r="E4" s="590" t="s">
        <v>5</v>
      </c>
      <c r="F4" s="593"/>
      <c r="G4" s="544" t="s">
        <v>25</v>
      </c>
      <c r="H4" s="545"/>
      <c r="I4" s="544" t="s">
        <v>5</v>
      </c>
      <c r="J4" s="545"/>
      <c r="K4" s="542"/>
      <c r="L4" s="542"/>
      <c r="M4" s="44" t="s">
        <v>186</v>
      </c>
      <c r="N4" s="44" t="s">
        <v>187</v>
      </c>
      <c r="O4" s="45" t="s">
        <v>22</v>
      </c>
      <c r="P4" s="46" t="s">
        <v>23</v>
      </c>
      <c r="Q4" s="45" t="s">
        <v>188</v>
      </c>
      <c r="R4" s="46" t="s">
        <v>189</v>
      </c>
      <c r="S4" s="524" t="s">
        <v>6</v>
      </c>
      <c r="T4" s="520" t="s">
        <v>7</v>
      </c>
      <c r="U4" s="520" t="s">
        <v>8</v>
      </c>
      <c r="V4" s="522" t="s">
        <v>9</v>
      </c>
      <c r="W4" s="274"/>
      <c r="X4" s="274"/>
    </row>
    <row r="5" spans="2:33" ht="36.75" customHeight="1" thickBot="1" x14ac:dyDescent="0.3">
      <c r="B5" s="587"/>
      <c r="C5" s="589"/>
      <c r="D5" s="589"/>
      <c r="E5" s="591"/>
      <c r="F5" s="594"/>
      <c r="G5" s="265" t="s">
        <v>21</v>
      </c>
      <c r="H5" s="272" t="s">
        <v>26</v>
      </c>
      <c r="I5" s="266" t="s">
        <v>21</v>
      </c>
      <c r="J5" s="271" t="s">
        <v>26</v>
      </c>
      <c r="K5" s="543"/>
      <c r="L5" s="543"/>
      <c r="M5" s="20" t="s">
        <v>15</v>
      </c>
      <c r="N5" s="164" t="s">
        <v>15</v>
      </c>
      <c r="O5" s="21" t="s">
        <v>15</v>
      </c>
      <c r="P5" s="21" t="s">
        <v>15</v>
      </c>
      <c r="Q5" s="21" t="s">
        <v>15</v>
      </c>
      <c r="R5" s="21" t="s">
        <v>15</v>
      </c>
      <c r="S5" s="525"/>
      <c r="T5" s="521"/>
      <c r="U5" s="521"/>
      <c r="V5" s="523"/>
      <c r="W5" s="278" t="s">
        <v>225</v>
      </c>
      <c r="X5" s="462" t="s">
        <v>222</v>
      </c>
      <c r="Y5" s="463" t="s">
        <v>250</v>
      </c>
      <c r="Z5" s="515" t="s">
        <v>44</v>
      </c>
      <c r="AA5" s="515"/>
      <c r="AB5" s="516"/>
      <c r="AD5" s="557" t="s">
        <v>184</v>
      </c>
      <c r="AE5" s="558"/>
      <c r="AF5" s="558"/>
      <c r="AG5" s="559"/>
    </row>
    <row r="6" spans="2:33" ht="14.25" customHeight="1" thickBot="1" x14ac:dyDescent="0.3">
      <c r="B6" s="188">
        <v>1</v>
      </c>
      <c r="C6" s="179"/>
      <c r="D6" s="180"/>
      <c r="E6" s="165"/>
      <c r="F6" s="416"/>
      <c r="G6" s="412"/>
      <c r="H6" s="166"/>
      <c r="I6" s="166"/>
      <c r="J6" s="166"/>
      <c r="K6" s="167"/>
      <c r="L6" s="170"/>
      <c r="M6" s="167"/>
      <c r="N6" s="168"/>
      <c r="O6" s="168"/>
      <c r="P6" s="168"/>
      <c r="Q6" s="168"/>
      <c r="R6" s="170"/>
      <c r="S6" s="181"/>
      <c r="T6" s="168"/>
      <c r="U6" s="169"/>
      <c r="V6" s="169"/>
      <c r="W6" s="446"/>
      <c r="X6" s="448"/>
      <c r="Y6" s="452"/>
      <c r="Z6" s="555"/>
      <c r="AA6" s="555"/>
      <c r="AB6" s="556"/>
      <c r="AD6" s="544" t="s">
        <v>25</v>
      </c>
      <c r="AE6" s="545"/>
      <c r="AF6" s="544" t="s">
        <v>5</v>
      </c>
      <c r="AG6" s="545"/>
    </row>
    <row r="7" spans="2:33" ht="14.25" customHeight="1" x14ac:dyDescent="0.25">
      <c r="B7" s="189">
        <v>2</v>
      </c>
      <c r="C7" s="182"/>
      <c r="D7" s="174"/>
      <c r="E7" s="171"/>
      <c r="F7" s="417"/>
      <c r="G7" s="413"/>
      <c r="H7" s="173"/>
      <c r="I7" s="173"/>
      <c r="J7" s="173"/>
      <c r="K7" s="172"/>
      <c r="L7" s="173"/>
      <c r="M7" s="172"/>
      <c r="N7" s="174"/>
      <c r="O7" s="174"/>
      <c r="P7" s="174"/>
      <c r="Q7" s="174"/>
      <c r="R7" s="173"/>
      <c r="S7" s="182"/>
      <c r="T7" s="174"/>
      <c r="U7" s="171"/>
      <c r="V7" s="171"/>
      <c r="W7" s="417"/>
      <c r="X7" s="449"/>
      <c r="Y7" s="454"/>
      <c r="Z7" s="486" t="s">
        <v>6</v>
      </c>
      <c r="AA7" s="487"/>
      <c r="AB7" s="56"/>
      <c r="AD7" s="493" t="s">
        <v>21</v>
      </c>
      <c r="AE7" s="560" t="s">
        <v>26</v>
      </c>
      <c r="AF7" s="493" t="s">
        <v>21</v>
      </c>
      <c r="AG7" s="560" t="s">
        <v>26</v>
      </c>
    </row>
    <row r="8" spans="2:33" ht="14.25" customHeight="1" thickBot="1" x14ac:dyDescent="0.3">
      <c r="B8" s="190">
        <v>3</v>
      </c>
      <c r="C8" s="183"/>
      <c r="D8" s="178"/>
      <c r="E8" s="175"/>
      <c r="F8" s="418"/>
      <c r="G8" s="414"/>
      <c r="H8" s="177"/>
      <c r="I8" s="177"/>
      <c r="J8" s="177"/>
      <c r="K8" s="176"/>
      <c r="L8" s="177"/>
      <c r="M8" s="176"/>
      <c r="N8" s="178"/>
      <c r="O8" s="178"/>
      <c r="P8" s="178"/>
      <c r="Q8" s="178"/>
      <c r="R8" s="177"/>
      <c r="S8" s="183"/>
      <c r="T8" s="178"/>
      <c r="U8" s="175"/>
      <c r="V8" s="175"/>
      <c r="W8" s="418"/>
      <c r="X8" s="450"/>
      <c r="Y8" s="452"/>
      <c r="Z8" s="562" t="s">
        <v>7</v>
      </c>
      <c r="AA8" s="563"/>
      <c r="AB8" s="56"/>
      <c r="AD8" s="494"/>
      <c r="AE8" s="561"/>
      <c r="AF8" s="494"/>
      <c r="AG8" s="561"/>
    </row>
    <row r="9" spans="2:33" ht="14.25" customHeight="1" thickBot="1" x14ac:dyDescent="0.3">
      <c r="B9" s="189">
        <v>4</v>
      </c>
      <c r="C9" s="182"/>
      <c r="D9" s="174"/>
      <c r="E9" s="171"/>
      <c r="F9" s="417"/>
      <c r="G9" s="413"/>
      <c r="H9" s="173"/>
      <c r="I9" s="173"/>
      <c r="J9" s="173"/>
      <c r="K9" s="172"/>
      <c r="L9" s="173"/>
      <c r="M9" s="172"/>
      <c r="N9" s="174"/>
      <c r="O9" s="174"/>
      <c r="P9" s="174"/>
      <c r="Q9" s="174"/>
      <c r="R9" s="173"/>
      <c r="S9" s="182"/>
      <c r="T9" s="174"/>
      <c r="U9" s="171"/>
      <c r="V9" s="171"/>
      <c r="W9" s="417"/>
      <c r="X9" s="449"/>
      <c r="Y9" s="454"/>
      <c r="Z9" s="486" t="s">
        <v>8</v>
      </c>
      <c r="AA9" s="487"/>
      <c r="AB9" s="56"/>
      <c r="AD9" s="273">
        <f>COUNTIFS(G6:G35,"&gt;4")</f>
        <v>0</v>
      </c>
      <c r="AE9" s="273">
        <f>COUNTIFS(H6:H35,"&gt;4")</f>
        <v>0</v>
      </c>
      <c r="AF9" s="273">
        <f>COUNTIFS(I6:I35,"&gt;4")</f>
        <v>0</v>
      </c>
      <c r="AG9" s="273">
        <f>COUNTIFS(J6:J35,"&gt;4")</f>
        <v>0</v>
      </c>
    </row>
    <row r="10" spans="2:33" ht="14.25" customHeight="1" thickBot="1" x14ac:dyDescent="0.3">
      <c r="B10" s="190">
        <v>5</v>
      </c>
      <c r="C10" s="183"/>
      <c r="D10" s="178"/>
      <c r="E10" s="175"/>
      <c r="F10" s="418"/>
      <c r="G10" s="414"/>
      <c r="H10" s="177"/>
      <c r="I10" s="177"/>
      <c r="J10" s="177"/>
      <c r="K10" s="176"/>
      <c r="L10" s="177"/>
      <c r="M10" s="176"/>
      <c r="N10" s="178"/>
      <c r="O10" s="178"/>
      <c r="P10" s="178"/>
      <c r="Q10" s="178"/>
      <c r="R10" s="177"/>
      <c r="S10" s="183"/>
      <c r="T10" s="178"/>
      <c r="U10" s="175"/>
      <c r="V10" s="175"/>
      <c r="W10" s="418"/>
      <c r="X10" s="450"/>
      <c r="Y10" s="452"/>
      <c r="Z10" s="488" t="s">
        <v>9</v>
      </c>
      <c r="AA10" s="489"/>
      <c r="AB10" s="57"/>
      <c r="AD10" s="490" t="s">
        <v>185</v>
      </c>
      <c r="AE10" s="491"/>
      <c r="AF10" s="492"/>
      <c r="AG10" s="273">
        <f>AD9+AE9+AF9+AG9</f>
        <v>0</v>
      </c>
    </row>
    <row r="11" spans="2:33" ht="14.25" customHeight="1" x14ac:dyDescent="0.25">
      <c r="B11" s="189">
        <v>6</v>
      </c>
      <c r="C11" s="182"/>
      <c r="D11" s="174"/>
      <c r="E11" s="171"/>
      <c r="F11" s="417"/>
      <c r="G11" s="413"/>
      <c r="H11" s="173"/>
      <c r="I11" s="173"/>
      <c r="J11" s="173"/>
      <c r="K11" s="172"/>
      <c r="L11" s="173"/>
      <c r="M11" s="172"/>
      <c r="N11" s="174"/>
      <c r="O11" s="174"/>
      <c r="P11" s="174"/>
      <c r="Q11" s="174"/>
      <c r="R11" s="173"/>
      <c r="S11" s="182"/>
      <c r="T11" s="174"/>
      <c r="U11" s="171"/>
      <c r="V11" s="171"/>
      <c r="W11" s="417"/>
      <c r="X11" s="449"/>
      <c r="Y11" s="454"/>
    </row>
    <row r="12" spans="2:33" ht="14.25" customHeight="1" thickBot="1" x14ac:dyDescent="0.3">
      <c r="B12" s="190">
        <v>7</v>
      </c>
      <c r="C12" s="183"/>
      <c r="D12" s="178"/>
      <c r="E12" s="175"/>
      <c r="F12" s="418"/>
      <c r="G12" s="414"/>
      <c r="H12" s="177"/>
      <c r="I12" s="177"/>
      <c r="J12" s="177"/>
      <c r="K12" s="176"/>
      <c r="L12" s="177"/>
      <c r="M12" s="176"/>
      <c r="N12" s="178"/>
      <c r="O12" s="178"/>
      <c r="P12" s="178"/>
      <c r="Q12" s="178"/>
      <c r="R12" s="177"/>
      <c r="S12" s="183"/>
      <c r="T12" s="178"/>
      <c r="U12" s="175"/>
      <c r="V12" s="175"/>
      <c r="W12" s="418"/>
      <c r="X12" s="450"/>
      <c r="Y12" s="452"/>
    </row>
    <row r="13" spans="2:33" ht="14.25" customHeight="1" x14ac:dyDescent="0.25">
      <c r="B13" s="189">
        <v>8</v>
      </c>
      <c r="C13" s="182"/>
      <c r="D13" s="174"/>
      <c r="E13" s="171"/>
      <c r="F13" s="417"/>
      <c r="G13" s="413"/>
      <c r="H13" s="173"/>
      <c r="I13" s="173"/>
      <c r="J13" s="173"/>
      <c r="K13" s="172"/>
      <c r="L13" s="173"/>
      <c r="M13" s="172"/>
      <c r="N13" s="174"/>
      <c r="O13" s="174"/>
      <c r="P13" s="174"/>
      <c r="Q13" s="174"/>
      <c r="R13" s="173"/>
      <c r="S13" s="182"/>
      <c r="T13" s="174"/>
      <c r="U13" s="171"/>
      <c r="V13" s="171"/>
      <c r="W13" s="417"/>
      <c r="X13" s="449"/>
      <c r="Y13" s="454"/>
      <c r="Z13" s="549" t="s">
        <v>128</v>
      </c>
      <c r="AA13" s="550"/>
      <c r="AB13" s="550"/>
      <c r="AC13" s="551"/>
    </row>
    <row r="14" spans="2:33" ht="14.25" customHeight="1" x14ac:dyDescent="0.25">
      <c r="B14" s="190">
        <v>9</v>
      </c>
      <c r="C14" s="183"/>
      <c r="D14" s="178"/>
      <c r="E14" s="175"/>
      <c r="F14" s="418"/>
      <c r="G14" s="414"/>
      <c r="H14" s="177"/>
      <c r="I14" s="177"/>
      <c r="J14" s="177"/>
      <c r="K14" s="176"/>
      <c r="L14" s="177"/>
      <c r="M14" s="176"/>
      <c r="N14" s="178"/>
      <c r="O14" s="178"/>
      <c r="P14" s="178"/>
      <c r="Q14" s="178"/>
      <c r="R14" s="177"/>
      <c r="S14" s="183"/>
      <c r="T14" s="178"/>
      <c r="U14" s="175"/>
      <c r="V14" s="175"/>
      <c r="W14" s="418"/>
      <c r="X14" s="450"/>
      <c r="Y14" s="452"/>
      <c r="Z14" s="552" t="s">
        <v>129</v>
      </c>
      <c r="AA14" s="553"/>
      <c r="AB14" s="553"/>
      <c r="AC14" s="163">
        <f>C36+D36+E36+F36+G36+H36+I36+J36</f>
        <v>0</v>
      </c>
    </row>
    <row r="15" spans="2:33" ht="14.25" customHeight="1" x14ac:dyDescent="0.25">
      <c r="B15" s="189">
        <v>10</v>
      </c>
      <c r="C15" s="182"/>
      <c r="D15" s="174"/>
      <c r="E15" s="171"/>
      <c r="F15" s="417"/>
      <c r="G15" s="413"/>
      <c r="H15" s="173"/>
      <c r="I15" s="173"/>
      <c r="J15" s="173"/>
      <c r="K15" s="172"/>
      <c r="L15" s="173"/>
      <c r="M15" s="172"/>
      <c r="N15" s="174"/>
      <c r="O15" s="174"/>
      <c r="P15" s="174"/>
      <c r="Q15" s="174"/>
      <c r="R15" s="173"/>
      <c r="S15" s="182"/>
      <c r="T15" s="174"/>
      <c r="U15" s="171"/>
      <c r="V15" s="171"/>
      <c r="W15" s="417"/>
      <c r="X15" s="449"/>
      <c r="Y15" s="454"/>
      <c r="Z15" s="552" t="s">
        <v>130</v>
      </c>
      <c r="AA15" s="553"/>
      <c r="AB15" s="553"/>
      <c r="AC15" s="163">
        <f>H38</f>
        <v>0</v>
      </c>
    </row>
    <row r="16" spans="2:33" ht="14.25" customHeight="1" x14ac:dyDescent="0.25">
      <c r="B16" s="190">
        <v>11</v>
      </c>
      <c r="C16" s="183"/>
      <c r="D16" s="178"/>
      <c r="E16" s="175"/>
      <c r="F16" s="418"/>
      <c r="G16" s="414"/>
      <c r="H16" s="177"/>
      <c r="I16" s="177"/>
      <c r="J16" s="177"/>
      <c r="K16" s="176"/>
      <c r="L16" s="177"/>
      <c r="M16" s="176"/>
      <c r="N16" s="178"/>
      <c r="O16" s="178"/>
      <c r="P16" s="178"/>
      <c r="Q16" s="178"/>
      <c r="R16" s="177"/>
      <c r="S16" s="183"/>
      <c r="T16" s="178"/>
      <c r="U16" s="175"/>
      <c r="V16" s="175"/>
      <c r="W16" s="418"/>
      <c r="X16" s="450"/>
      <c r="Y16" s="452"/>
      <c r="Z16" s="552" t="s">
        <v>99</v>
      </c>
      <c r="AA16" s="553"/>
      <c r="AB16" s="553"/>
      <c r="AC16" s="163">
        <f>W44</f>
        <v>0</v>
      </c>
    </row>
    <row r="17" spans="2:29" ht="14.25" customHeight="1" x14ac:dyDescent="0.25">
      <c r="B17" s="189">
        <v>12</v>
      </c>
      <c r="C17" s="182"/>
      <c r="D17" s="174"/>
      <c r="E17" s="171"/>
      <c r="F17" s="417"/>
      <c r="G17" s="413"/>
      <c r="H17" s="173"/>
      <c r="I17" s="173"/>
      <c r="J17" s="173"/>
      <c r="K17" s="172"/>
      <c r="L17" s="173"/>
      <c r="M17" s="172"/>
      <c r="N17" s="174"/>
      <c r="O17" s="174"/>
      <c r="P17" s="174"/>
      <c r="Q17" s="174"/>
      <c r="R17" s="173"/>
      <c r="S17" s="182"/>
      <c r="T17" s="174"/>
      <c r="U17" s="171"/>
      <c r="V17" s="171"/>
      <c r="W17" s="417"/>
      <c r="X17" s="449"/>
      <c r="Y17" s="454"/>
      <c r="Z17" s="554" t="s">
        <v>192</v>
      </c>
      <c r="AA17" s="554"/>
      <c r="AB17" s="552"/>
      <c r="AC17" s="163">
        <f>AC45</f>
        <v>0</v>
      </c>
    </row>
    <row r="18" spans="2:29" ht="14.25" customHeight="1" thickBot="1" x14ac:dyDescent="0.3">
      <c r="B18" s="190">
        <v>13</v>
      </c>
      <c r="C18" s="183"/>
      <c r="D18" s="178"/>
      <c r="E18" s="175"/>
      <c r="F18" s="418"/>
      <c r="G18" s="414"/>
      <c r="H18" s="177"/>
      <c r="I18" s="177"/>
      <c r="J18" s="177"/>
      <c r="K18" s="176"/>
      <c r="L18" s="177"/>
      <c r="M18" s="176"/>
      <c r="N18" s="178"/>
      <c r="O18" s="178"/>
      <c r="P18" s="178"/>
      <c r="Q18" s="178"/>
      <c r="R18" s="177"/>
      <c r="S18" s="183"/>
      <c r="T18" s="178"/>
      <c r="U18" s="175"/>
      <c r="V18" s="175"/>
      <c r="W18" s="418"/>
      <c r="X18" s="450"/>
      <c r="Y18" s="452"/>
      <c r="Z18" s="497" t="s">
        <v>48</v>
      </c>
      <c r="AA18" s="498"/>
      <c r="AB18" s="498"/>
      <c r="AC18" s="162">
        <f>AC14+AC15+AC16+AC17</f>
        <v>0</v>
      </c>
    </row>
    <row r="19" spans="2:29" ht="14.25" customHeight="1" x14ac:dyDescent="0.25">
      <c r="B19" s="189">
        <v>14</v>
      </c>
      <c r="C19" s="182"/>
      <c r="D19" s="174"/>
      <c r="E19" s="171"/>
      <c r="F19" s="417"/>
      <c r="G19" s="413"/>
      <c r="H19" s="173"/>
      <c r="I19" s="173"/>
      <c r="J19" s="173"/>
      <c r="K19" s="172"/>
      <c r="L19" s="173"/>
      <c r="M19" s="172"/>
      <c r="N19" s="174"/>
      <c r="O19" s="174"/>
      <c r="P19" s="174"/>
      <c r="Q19" s="174"/>
      <c r="R19" s="173"/>
      <c r="S19" s="182"/>
      <c r="T19" s="174"/>
      <c r="U19" s="171"/>
      <c r="V19" s="171"/>
      <c r="W19" s="417"/>
      <c r="X19" s="449"/>
      <c r="Y19" s="454"/>
    </row>
    <row r="20" spans="2:29" ht="14.25" customHeight="1" thickBot="1" x14ac:dyDescent="0.3">
      <c r="B20" s="190">
        <v>15</v>
      </c>
      <c r="C20" s="183"/>
      <c r="D20" s="178"/>
      <c r="E20" s="175"/>
      <c r="F20" s="418"/>
      <c r="G20" s="414"/>
      <c r="H20" s="177"/>
      <c r="I20" s="177"/>
      <c r="J20" s="177"/>
      <c r="K20" s="176"/>
      <c r="L20" s="177"/>
      <c r="M20" s="176"/>
      <c r="N20" s="178"/>
      <c r="O20" s="178"/>
      <c r="P20" s="178"/>
      <c r="Q20" s="178"/>
      <c r="R20" s="177"/>
      <c r="S20" s="183"/>
      <c r="T20" s="178"/>
      <c r="U20" s="175"/>
      <c r="V20" s="175"/>
      <c r="W20" s="418"/>
      <c r="X20" s="450"/>
      <c r="Y20" s="452"/>
    </row>
    <row r="21" spans="2:29" ht="14.25" customHeight="1" x14ac:dyDescent="0.25">
      <c r="B21" s="189">
        <v>16</v>
      </c>
      <c r="C21" s="182"/>
      <c r="D21" s="174"/>
      <c r="E21" s="171"/>
      <c r="F21" s="417"/>
      <c r="G21" s="413"/>
      <c r="H21" s="173"/>
      <c r="I21" s="173"/>
      <c r="J21" s="173"/>
      <c r="K21" s="172"/>
      <c r="L21" s="173"/>
      <c r="M21" s="172"/>
      <c r="N21" s="174"/>
      <c r="O21" s="174"/>
      <c r="P21" s="174"/>
      <c r="Q21" s="174"/>
      <c r="R21" s="173"/>
      <c r="S21" s="182"/>
      <c r="T21" s="174"/>
      <c r="U21" s="171"/>
      <c r="V21" s="171"/>
      <c r="W21" s="417"/>
      <c r="X21" s="449"/>
      <c r="Y21" s="454"/>
      <c r="Z21" s="499" t="s">
        <v>131</v>
      </c>
      <c r="AA21" s="500"/>
      <c r="AB21" s="500"/>
      <c r="AC21" s="501"/>
    </row>
    <row r="22" spans="2:29" ht="14.25" customHeight="1" x14ac:dyDescent="0.25">
      <c r="B22" s="190">
        <v>17</v>
      </c>
      <c r="C22" s="183"/>
      <c r="D22" s="178"/>
      <c r="E22" s="175"/>
      <c r="F22" s="418"/>
      <c r="G22" s="414"/>
      <c r="H22" s="177"/>
      <c r="I22" s="177"/>
      <c r="J22" s="177"/>
      <c r="K22" s="176"/>
      <c r="L22" s="177"/>
      <c r="M22" s="176"/>
      <c r="N22" s="178"/>
      <c r="O22" s="178"/>
      <c r="P22" s="178"/>
      <c r="Q22" s="178"/>
      <c r="R22" s="177"/>
      <c r="S22" s="183"/>
      <c r="T22" s="178"/>
      <c r="U22" s="175"/>
      <c r="V22" s="175"/>
      <c r="W22" s="418"/>
      <c r="X22" s="450"/>
      <c r="Y22" s="452"/>
      <c r="Z22" s="495" t="s">
        <v>133</v>
      </c>
      <c r="AA22" s="496"/>
      <c r="AB22" s="496"/>
      <c r="AC22" s="163">
        <f>M36+N36+O36+P36+Q36+R36</f>
        <v>0</v>
      </c>
    </row>
    <row r="23" spans="2:29" ht="14.25" customHeight="1" x14ac:dyDescent="0.25">
      <c r="B23" s="189">
        <v>18</v>
      </c>
      <c r="C23" s="182"/>
      <c r="D23" s="174"/>
      <c r="E23" s="171"/>
      <c r="F23" s="417"/>
      <c r="G23" s="413"/>
      <c r="H23" s="173"/>
      <c r="I23" s="173"/>
      <c r="J23" s="173"/>
      <c r="K23" s="172"/>
      <c r="L23" s="173"/>
      <c r="M23" s="172"/>
      <c r="N23" s="174"/>
      <c r="O23" s="174"/>
      <c r="P23" s="174"/>
      <c r="Q23" s="174"/>
      <c r="R23" s="173"/>
      <c r="S23" s="182"/>
      <c r="T23" s="174"/>
      <c r="U23" s="171"/>
      <c r="V23" s="171"/>
      <c r="W23" s="417"/>
      <c r="X23" s="449"/>
      <c r="Y23" s="454"/>
      <c r="Z23" s="495" t="s">
        <v>132</v>
      </c>
      <c r="AA23" s="496"/>
      <c r="AB23" s="496"/>
      <c r="AC23" s="163">
        <f>S36+T36+U36+V36</f>
        <v>0</v>
      </c>
    </row>
    <row r="24" spans="2:29" ht="14.25" customHeight="1" x14ac:dyDescent="0.25">
      <c r="B24" s="190">
        <v>19</v>
      </c>
      <c r="C24" s="183"/>
      <c r="D24" s="178"/>
      <c r="E24" s="175"/>
      <c r="F24" s="418"/>
      <c r="G24" s="414"/>
      <c r="H24" s="177"/>
      <c r="I24" s="177"/>
      <c r="J24" s="177"/>
      <c r="K24" s="176"/>
      <c r="L24" s="177"/>
      <c r="M24" s="176"/>
      <c r="N24" s="178"/>
      <c r="O24" s="178"/>
      <c r="P24" s="178"/>
      <c r="Q24" s="178"/>
      <c r="R24" s="177"/>
      <c r="S24" s="183"/>
      <c r="T24" s="178"/>
      <c r="U24" s="175"/>
      <c r="V24" s="175"/>
      <c r="W24" s="418"/>
      <c r="X24" s="450"/>
      <c r="Y24" s="452"/>
      <c r="Z24" s="546" t="s">
        <v>134</v>
      </c>
      <c r="AA24" s="546"/>
      <c r="AB24" s="495"/>
      <c r="AC24" s="163">
        <f>G61+H61</f>
        <v>0</v>
      </c>
    </row>
    <row r="25" spans="2:29" ht="14.25" customHeight="1" x14ac:dyDescent="0.25">
      <c r="B25" s="189">
        <v>20</v>
      </c>
      <c r="C25" s="182"/>
      <c r="D25" s="174"/>
      <c r="E25" s="171"/>
      <c r="F25" s="417"/>
      <c r="G25" s="413"/>
      <c r="H25" s="173"/>
      <c r="I25" s="173"/>
      <c r="J25" s="173"/>
      <c r="K25" s="172"/>
      <c r="L25" s="173"/>
      <c r="M25" s="172"/>
      <c r="N25" s="174"/>
      <c r="O25" s="174"/>
      <c r="P25" s="174"/>
      <c r="Q25" s="174"/>
      <c r="R25" s="173"/>
      <c r="S25" s="182"/>
      <c r="T25" s="174"/>
      <c r="U25" s="171"/>
      <c r="V25" s="171"/>
      <c r="W25" s="417"/>
      <c r="X25" s="449"/>
      <c r="Y25" s="454"/>
      <c r="Z25" s="546" t="s">
        <v>135</v>
      </c>
      <c r="AA25" s="546"/>
      <c r="AB25" s="495"/>
      <c r="AC25" s="163">
        <f>W44</f>
        <v>0</v>
      </c>
    </row>
    <row r="26" spans="2:29" ht="14.25" customHeight="1" thickBot="1" x14ac:dyDescent="0.3">
      <c r="B26" s="190">
        <v>21</v>
      </c>
      <c r="C26" s="183"/>
      <c r="D26" s="178"/>
      <c r="E26" s="175"/>
      <c r="F26" s="418"/>
      <c r="G26" s="414"/>
      <c r="H26" s="177"/>
      <c r="I26" s="177"/>
      <c r="J26" s="177"/>
      <c r="K26" s="176"/>
      <c r="L26" s="177"/>
      <c r="M26" s="176"/>
      <c r="N26" s="178"/>
      <c r="O26" s="178"/>
      <c r="P26" s="178"/>
      <c r="Q26" s="178"/>
      <c r="R26" s="177"/>
      <c r="S26" s="183"/>
      <c r="T26" s="178"/>
      <c r="U26" s="175"/>
      <c r="V26" s="175"/>
      <c r="W26" s="418"/>
      <c r="X26" s="450"/>
      <c r="Y26" s="452"/>
      <c r="Z26" s="547" t="s">
        <v>48</v>
      </c>
      <c r="AA26" s="548"/>
      <c r="AB26" s="548"/>
      <c r="AC26" s="162">
        <f>AC22+AC23+AC24+AC25</f>
        <v>0</v>
      </c>
    </row>
    <row r="27" spans="2:29" ht="14.25" customHeight="1" x14ac:dyDescent="0.25">
      <c r="B27" s="189">
        <v>22</v>
      </c>
      <c r="C27" s="182"/>
      <c r="D27" s="174"/>
      <c r="E27" s="171"/>
      <c r="F27" s="417"/>
      <c r="G27" s="413"/>
      <c r="H27" s="173"/>
      <c r="I27" s="173"/>
      <c r="J27" s="173"/>
      <c r="K27" s="172"/>
      <c r="L27" s="173"/>
      <c r="M27" s="172"/>
      <c r="N27" s="174"/>
      <c r="O27" s="174"/>
      <c r="P27" s="174"/>
      <c r="Q27" s="174"/>
      <c r="R27" s="173"/>
      <c r="S27" s="182"/>
      <c r="T27" s="174"/>
      <c r="U27" s="171"/>
      <c r="V27" s="171"/>
      <c r="W27" s="417"/>
      <c r="X27" s="449"/>
      <c r="Y27" s="454"/>
    </row>
    <row r="28" spans="2:29" ht="14.25" customHeight="1" x14ac:dyDescent="0.25">
      <c r="B28" s="190">
        <v>23</v>
      </c>
      <c r="C28" s="183"/>
      <c r="D28" s="178"/>
      <c r="E28" s="175"/>
      <c r="F28" s="418"/>
      <c r="G28" s="414"/>
      <c r="H28" s="177"/>
      <c r="I28" s="177"/>
      <c r="J28" s="177"/>
      <c r="K28" s="176"/>
      <c r="L28" s="177"/>
      <c r="M28" s="176"/>
      <c r="N28" s="178"/>
      <c r="O28" s="178"/>
      <c r="P28" s="178"/>
      <c r="Q28" s="178"/>
      <c r="R28" s="177"/>
      <c r="S28" s="183"/>
      <c r="T28" s="178"/>
      <c r="U28" s="175"/>
      <c r="V28" s="175"/>
      <c r="W28" s="418"/>
      <c r="X28" s="450"/>
      <c r="Y28" s="452"/>
    </row>
    <row r="29" spans="2:29" ht="14.25" customHeight="1" x14ac:dyDescent="0.25">
      <c r="B29" s="189">
        <v>24</v>
      </c>
      <c r="C29" s="368"/>
      <c r="D29" s="369"/>
      <c r="E29" s="370"/>
      <c r="F29" s="419"/>
      <c r="G29" s="415"/>
      <c r="H29" s="371"/>
      <c r="I29" s="371"/>
      <c r="J29" s="371"/>
      <c r="K29" s="372"/>
      <c r="L29" s="371"/>
      <c r="M29" s="372"/>
      <c r="N29" s="369"/>
      <c r="O29" s="369"/>
      <c r="P29" s="369"/>
      <c r="Q29" s="369"/>
      <c r="R29" s="371"/>
      <c r="S29" s="182"/>
      <c r="T29" s="174"/>
      <c r="U29" s="171"/>
      <c r="V29" s="171"/>
      <c r="W29" s="417"/>
      <c r="X29" s="449"/>
      <c r="Y29" s="454"/>
    </row>
    <row r="30" spans="2:29" ht="14.25" customHeight="1" x14ac:dyDescent="0.25">
      <c r="B30" s="190">
        <v>25</v>
      </c>
      <c r="C30" s="183"/>
      <c r="D30" s="178"/>
      <c r="E30" s="175"/>
      <c r="F30" s="418"/>
      <c r="G30" s="414"/>
      <c r="H30" s="177"/>
      <c r="I30" s="177"/>
      <c r="J30" s="177"/>
      <c r="K30" s="176"/>
      <c r="L30" s="177"/>
      <c r="M30" s="176"/>
      <c r="N30" s="178"/>
      <c r="O30" s="178"/>
      <c r="P30" s="178"/>
      <c r="Q30" s="178"/>
      <c r="R30" s="177"/>
      <c r="S30" s="183"/>
      <c r="T30" s="178"/>
      <c r="U30" s="175"/>
      <c r="V30" s="175"/>
      <c r="W30" s="418"/>
      <c r="X30" s="450"/>
      <c r="Y30" s="452"/>
    </row>
    <row r="31" spans="2:29" ht="14.25" customHeight="1" x14ac:dyDescent="0.25">
      <c r="B31" s="189">
        <v>26</v>
      </c>
      <c r="C31" s="368"/>
      <c r="D31" s="369"/>
      <c r="E31" s="370"/>
      <c r="F31" s="419"/>
      <c r="G31" s="415"/>
      <c r="H31" s="371"/>
      <c r="I31" s="371"/>
      <c r="J31" s="371"/>
      <c r="K31" s="372"/>
      <c r="L31" s="371"/>
      <c r="M31" s="372"/>
      <c r="N31" s="369"/>
      <c r="O31" s="369"/>
      <c r="P31" s="369"/>
      <c r="Q31" s="369"/>
      <c r="R31" s="371"/>
      <c r="S31" s="182"/>
      <c r="T31" s="174"/>
      <c r="U31" s="171"/>
      <c r="V31" s="171"/>
      <c r="W31" s="417"/>
      <c r="X31" s="449"/>
      <c r="Y31" s="454"/>
    </row>
    <row r="32" spans="2:29" ht="14.25" customHeight="1" x14ac:dyDescent="0.25">
      <c r="B32" s="190">
        <v>27</v>
      </c>
      <c r="C32" s="183"/>
      <c r="D32" s="178"/>
      <c r="E32" s="175"/>
      <c r="F32" s="418"/>
      <c r="G32" s="414"/>
      <c r="H32" s="177"/>
      <c r="I32" s="177"/>
      <c r="J32" s="177"/>
      <c r="K32" s="176"/>
      <c r="L32" s="177"/>
      <c r="M32" s="176"/>
      <c r="N32" s="178"/>
      <c r="O32" s="178"/>
      <c r="P32" s="178"/>
      <c r="Q32" s="178"/>
      <c r="R32" s="177"/>
      <c r="S32" s="183"/>
      <c r="T32" s="178"/>
      <c r="U32" s="175"/>
      <c r="V32" s="175"/>
      <c r="W32" s="418"/>
      <c r="X32" s="450"/>
      <c r="Y32" s="452"/>
    </row>
    <row r="33" spans="2:36" ht="14.25" customHeight="1" x14ac:dyDescent="0.25">
      <c r="B33" s="189">
        <v>28</v>
      </c>
      <c r="C33" s="368"/>
      <c r="D33" s="369"/>
      <c r="E33" s="370"/>
      <c r="F33" s="419"/>
      <c r="G33" s="415"/>
      <c r="H33" s="371"/>
      <c r="I33" s="371"/>
      <c r="J33" s="371"/>
      <c r="K33" s="372"/>
      <c r="L33" s="371"/>
      <c r="M33" s="372"/>
      <c r="N33" s="369"/>
      <c r="O33" s="369"/>
      <c r="P33" s="369"/>
      <c r="Q33" s="369"/>
      <c r="R33" s="371"/>
      <c r="S33" s="182"/>
      <c r="T33" s="174"/>
      <c r="U33" s="171"/>
      <c r="V33" s="171"/>
      <c r="W33" s="417"/>
      <c r="X33" s="449"/>
      <c r="Y33" s="454"/>
    </row>
    <row r="34" spans="2:36" ht="14.25" customHeight="1" x14ac:dyDescent="0.25">
      <c r="B34" s="190">
        <v>29</v>
      </c>
      <c r="C34" s="183"/>
      <c r="D34" s="178"/>
      <c r="E34" s="175"/>
      <c r="F34" s="418"/>
      <c r="G34" s="414"/>
      <c r="H34" s="177"/>
      <c r="I34" s="177"/>
      <c r="J34" s="177"/>
      <c r="K34" s="176"/>
      <c r="L34" s="177"/>
      <c r="M34" s="176"/>
      <c r="N34" s="178"/>
      <c r="O34" s="178"/>
      <c r="P34" s="178"/>
      <c r="Q34" s="178"/>
      <c r="R34" s="177"/>
      <c r="S34" s="183"/>
      <c r="T34" s="178"/>
      <c r="U34" s="175"/>
      <c r="V34" s="175"/>
      <c r="W34" s="418"/>
      <c r="X34" s="450"/>
      <c r="Y34" s="452"/>
    </row>
    <row r="35" spans="2:36" ht="14.25" customHeight="1" thickBot="1" x14ac:dyDescent="0.3">
      <c r="B35" s="374">
        <v>30</v>
      </c>
      <c r="C35" s="368"/>
      <c r="D35" s="369"/>
      <c r="E35" s="370"/>
      <c r="F35" s="420"/>
      <c r="G35" s="415"/>
      <c r="H35" s="371"/>
      <c r="I35" s="371"/>
      <c r="J35" s="371"/>
      <c r="K35" s="372"/>
      <c r="L35" s="371"/>
      <c r="M35" s="372"/>
      <c r="N35" s="369"/>
      <c r="O35" s="369"/>
      <c r="P35" s="369"/>
      <c r="Q35" s="369"/>
      <c r="R35" s="371"/>
      <c r="S35" s="182"/>
      <c r="T35" s="174"/>
      <c r="U35" s="171"/>
      <c r="V35" s="171"/>
      <c r="W35" s="417"/>
      <c r="X35" s="449"/>
      <c r="Y35" s="454"/>
    </row>
    <row r="36" spans="2:36" ht="14.25" customHeight="1" thickBot="1" x14ac:dyDescent="0.3">
      <c r="C36" s="4">
        <f t="shared" ref="C36:V36" si="0">SUM(C6:C35)</f>
        <v>0</v>
      </c>
      <c r="D36" s="4">
        <f t="shared" si="0"/>
        <v>0</v>
      </c>
      <c r="E36" s="49">
        <f t="shared" si="0"/>
        <v>0</v>
      </c>
      <c r="F36" s="4">
        <f t="shared" si="0"/>
        <v>0</v>
      </c>
      <c r="G36" s="4">
        <f t="shared" si="0"/>
        <v>0</v>
      </c>
      <c r="H36" s="4">
        <f t="shared" si="0"/>
        <v>0</v>
      </c>
      <c r="I36" s="4">
        <f t="shared" si="0"/>
        <v>0</v>
      </c>
      <c r="J36" s="49">
        <f t="shared" si="0"/>
        <v>0</v>
      </c>
      <c r="K36" s="4">
        <f t="shared" si="0"/>
        <v>0</v>
      </c>
      <c r="L36" s="234">
        <f t="shared" si="0"/>
        <v>0</v>
      </c>
      <c r="M36" s="4">
        <f t="shared" si="0"/>
        <v>0</v>
      </c>
      <c r="N36" s="4">
        <f t="shared" si="0"/>
        <v>0</v>
      </c>
      <c r="O36" s="4">
        <f t="shared" si="0"/>
        <v>0</v>
      </c>
      <c r="P36" s="4">
        <f t="shared" si="0"/>
        <v>0</v>
      </c>
      <c r="Q36" s="4">
        <f t="shared" si="0"/>
        <v>0</v>
      </c>
      <c r="R36" s="4">
        <f t="shared" si="0"/>
        <v>0</v>
      </c>
      <c r="S36" s="4">
        <f t="shared" si="0"/>
        <v>0</v>
      </c>
      <c r="T36" s="4">
        <f t="shared" si="0"/>
        <v>0</v>
      </c>
      <c r="U36" s="4">
        <f t="shared" si="0"/>
        <v>0</v>
      </c>
      <c r="V36" s="373">
        <f t="shared" si="0"/>
        <v>0</v>
      </c>
      <c r="W36" s="447"/>
      <c r="X36" s="451"/>
      <c r="Y36" s="453"/>
    </row>
    <row r="37" spans="2:36" s="6" customFormat="1" ht="14.25" customHeight="1" thickBot="1" x14ac:dyDescent="0.3">
      <c r="B37" s="47"/>
      <c r="C37" s="2"/>
      <c r="D37" s="2"/>
      <c r="E37" s="5"/>
      <c r="F37" s="5"/>
      <c r="G37" s="5"/>
      <c r="H37" s="5"/>
      <c r="I37" s="5"/>
      <c r="J37" s="5"/>
      <c r="K37" s="5"/>
      <c r="L37" s="5"/>
      <c r="M37" s="3"/>
      <c r="N37" s="3"/>
      <c r="O37" s="7"/>
      <c r="P37" s="3"/>
      <c r="Q37" s="3"/>
      <c r="R37" s="3"/>
      <c r="S37" s="48"/>
      <c r="T37" s="48"/>
      <c r="U37" s="1"/>
      <c r="V37" s="5"/>
      <c r="W37" s="5"/>
      <c r="X37" s="5"/>
      <c r="Y37" s="7"/>
      <c r="Z37" s="5"/>
      <c r="AA37" s="1"/>
      <c r="AB37" s="5"/>
      <c r="AC37" s="5"/>
      <c r="AD37" s="5"/>
      <c r="AI37" s="461"/>
      <c r="AJ37" s="461"/>
    </row>
    <row r="38" spans="2:36" s="6" customFormat="1" ht="25.5" customHeight="1" thickBot="1" x14ac:dyDescent="0.3">
      <c r="B38" s="47"/>
      <c r="C38" s="529" t="s">
        <v>50</v>
      </c>
      <c r="D38" s="530"/>
      <c r="E38" s="530"/>
      <c r="F38" s="530"/>
      <c r="G38" s="531"/>
      <c r="H38" s="270">
        <f>C47+I44</f>
        <v>0</v>
      </c>
      <c r="I38" s="5"/>
      <c r="J38" s="5"/>
      <c r="K38" s="5"/>
      <c r="L38" s="5"/>
      <c r="M38" s="3"/>
      <c r="N38" s="3"/>
      <c r="O38" s="7"/>
      <c r="P38" s="5"/>
      <c r="Q38" s="5"/>
      <c r="R38" s="5"/>
      <c r="S38" s="5"/>
      <c r="T38" s="5"/>
      <c r="U38" s="5"/>
      <c r="V38" s="5"/>
      <c r="W38" s="5"/>
      <c r="X38" s="5"/>
      <c r="Y38" s="7"/>
      <c r="Z38" s="5"/>
      <c r="AA38" s="1"/>
      <c r="AB38" s="5"/>
      <c r="AC38" s="5"/>
      <c r="AD38" s="5"/>
      <c r="AI38" s="461"/>
      <c r="AJ38" s="461"/>
    </row>
    <row r="39" spans="2:36" s="11" customFormat="1" ht="57" customHeight="1" thickBot="1" x14ac:dyDescent="0.3">
      <c r="C39" s="573" t="s">
        <v>51</v>
      </c>
      <c r="D39" s="574"/>
      <c r="E39" s="574"/>
      <c r="F39" s="575"/>
      <c r="G39" s="502" t="s">
        <v>52</v>
      </c>
      <c r="H39" s="503"/>
      <c r="I39" s="504"/>
      <c r="S39" s="526" t="s">
        <v>46</v>
      </c>
      <c r="T39" s="527"/>
      <c r="U39" s="527"/>
      <c r="V39" s="527"/>
      <c r="W39" s="528"/>
      <c r="X39" s="1"/>
      <c r="Z39" s="473" t="s">
        <v>47</v>
      </c>
      <c r="AA39" s="474"/>
      <c r="AB39" s="474"/>
      <c r="AC39" s="475"/>
      <c r="AI39" s="423"/>
      <c r="AJ39" s="423"/>
    </row>
    <row r="40" spans="2:36" ht="18" customHeight="1" x14ac:dyDescent="0.25">
      <c r="C40" s="582"/>
      <c r="D40" s="583"/>
      <c r="E40" s="583"/>
      <c r="F40" s="584"/>
      <c r="G40" s="564" t="s">
        <v>43</v>
      </c>
      <c r="H40" s="565"/>
      <c r="I40" s="568"/>
      <c r="S40" s="476" t="s">
        <v>42</v>
      </c>
      <c r="T40" s="477"/>
      <c r="U40" s="477"/>
      <c r="V40" s="477"/>
      <c r="W40" s="364"/>
      <c r="Z40" s="478" t="s">
        <v>20</v>
      </c>
      <c r="AA40" s="479"/>
      <c r="AB40" s="480"/>
      <c r="AC40" s="484" t="s">
        <v>28</v>
      </c>
    </row>
    <row r="41" spans="2:36" ht="15.75" customHeight="1" x14ac:dyDescent="0.25">
      <c r="C41" s="582"/>
      <c r="D41" s="583"/>
      <c r="E41" s="583"/>
      <c r="F41" s="584"/>
      <c r="G41" s="566"/>
      <c r="H41" s="567"/>
      <c r="I41" s="568"/>
      <c r="S41" s="469" t="s">
        <v>12</v>
      </c>
      <c r="T41" s="470"/>
      <c r="U41" s="470"/>
      <c r="V41" s="470"/>
      <c r="W41" s="365"/>
      <c r="Z41" s="481"/>
      <c r="AA41" s="482"/>
      <c r="AB41" s="483"/>
      <c r="AC41" s="485"/>
    </row>
    <row r="42" spans="2:36" ht="18" customHeight="1" x14ac:dyDescent="0.25">
      <c r="C42" s="582"/>
      <c r="D42" s="583"/>
      <c r="E42" s="583"/>
      <c r="F42" s="584"/>
      <c r="G42" s="564" t="s">
        <v>49</v>
      </c>
      <c r="H42" s="565"/>
      <c r="I42" s="568"/>
      <c r="S42" s="469" t="s">
        <v>13</v>
      </c>
      <c r="T42" s="470"/>
      <c r="U42" s="470"/>
      <c r="V42" s="470"/>
      <c r="W42" s="366"/>
      <c r="Z42" s="466"/>
      <c r="AA42" s="467"/>
      <c r="AB42" s="468"/>
      <c r="AC42" s="58"/>
    </row>
    <row r="43" spans="2:36" ht="15.75" customHeight="1" x14ac:dyDescent="0.25">
      <c r="C43" s="582"/>
      <c r="D43" s="583"/>
      <c r="E43" s="583"/>
      <c r="F43" s="584"/>
      <c r="G43" s="566"/>
      <c r="H43" s="567"/>
      <c r="I43" s="568"/>
      <c r="S43" s="469" t="s">
        <v>14</v>
      </c>
      <c r="T43" s="470"/>
      <c r="U43" s="470"/>
      <c r="V43" s="470"/>
      <c r="W43" s="366"/>
      <c r="Z43" s="466"/>
      <c r="AA43" s="467"/>
      <c r="AB43" s="468"/>
      <c r="AC43" s="58"/>
    </row>
    <row r="44" spans="2:36" ht="14.25" customHeight="1" thickBot="1" x14ac:dyDescent="0.3">
      <c r="C44" s="582"/>
      <c r="D44" s="583"/>
      <c r="E44" s="583"/>
      <c r="F44" s="584"/>
      <c r="G44" s="267" t="s">
        <v>38</v>
      </c>
      <c r="H44" s="268"/>
      <c r="I44" s="50">
        <f>I40+I42</f>
        <v>0</v>
      </c>
      <c r="S44" s="471" t="s">
        <v>48</v>
      </c>
      <c r="T44" s="472"/>
      <c r="U44" s="472"/>
      <c r="V44" s="472"/>
      <c r="W44" s="367">
        <f>W40+W41+W42+W43</f>
        <v>0</v>
      </c>
      <c r="Z44" s="466"/>
      <c r="AA44" s="467"/>
      <c r="AB44" s="468"/>
      <c r="AC44" s="58"/>
    </row>
    <row r="45" spans="2:36" ht="14.25" customHeight="1" thickBot="1" x14ac:dyDescent="0.3">
      <c r="C45" s="582"/>
      <c r="D45" s="583"/>
      <c r="E45" s="583"/>
      <c r="F45" s="584"/>
      <c r="Z45" s="464" t="s">
        <v>38</v>
      </c>
      <c r="AA45" s="465"/>
      <c r="AB45" s="465"/>
      <c r="AC45" s="50">
        <f>SUM(AC42:AC44)</f>
        <v>0</v>
      </c>
    </row>
    <row r="46" spans="2:36" ht="14.25" customHeight="1" x14ac:dyDescent="0.25">
      <c r="C46" s="582"/>
      <c r="D46" s="583"/>
      <c r="E46" s="583"/>
      <c r="F46" s="584"/>
      <c r="G46" s="569" t="s">
        <v>32</v>
      </c>
      <c r="H46" s="585"/>
      <c r="I46" s="570"/>
      <c r="W46" s="6"/>
      <c r="X46" s="6"/>
    </row>
    <row r="47" spans="2:36" ht="14.25" customHeight="1" thickBot="1" x14ac:dyDescent="0.3">
      <c r="C47" s="576">
        <f>C40+C41+C42+C43+C44+C45+C46</f>
        <v>0</v>
      </c>
      <c r="D47" s="577"/>
      <c r="E47" s="577"/>
      <c r="F47" s="578"/>
      <c r="G47" s="579" t="s">
        <v>18</v>
      </c>
      <c r="H47" s="580"/>
      <c r="I47" s="581"/>
      <c r="W47" s="6"/>
      <c r="X47" s="6"/>
    </row>
    <row r="48" spans="2:36" ht="14.25" customHeight="1" thickBot="1" x14ac:dyDescent="0.3">
      <c r="G48" s="51" t="s">
        <v>16</v>
      </c>
      <c r="H48" s="269"/>
      <c r="W48" s="6"/>
      <c r="X48" s="6"/>
    </row>
    <row r="49" spans="7:24" ht="17.25" customHeight="1" thickBot="1" x14ac:dyDescent="0.3">
      <c r="G49" s="51" t="s">
        <v>213</v>
      </c>
      <c r="H49" s="59"/>
      <c r="W49" s="6"/>
      <c r="X49" s="6"/>
    </row>
    <row r="50" spans="7:24" ht="15" customHeight="1" x14ac:dyDescent="0.25">
      <c r="G50" s="569" t="s">
        <v>31</v>
      </c>
      <c r="H50" s="570"/>
      <c r="W50" s="6"/>
      <c r="X50" s="6"/>
    </row>
    <row r="51" spans="7:24" ht="15" customHeight="1" thickBot="1" x14ac:dyDescent="0.3">
      <c r="G51" s="571"/>
      <c r="H51" s="572"/>
      <c r="W51" s="6"/>
      <c r="X51" s="6"/>
    </row>
    <row r="52" spans="7:24" x14ac:dyDescent="0.25">
      <c r="G52" s="52" t="s">
        <v>11</v>
      </c>
      <c r="H52" s="52" t="s">
        <v>10</v>
      </c>
      <c r="W52" s="6"/>
      <c r="X52" s="6"/>
    </row>
    <row r="53" spans="7:24" ht="15.75" thickBot="1" x14ac:dyDescent="0.3">
      <c r="G53" s="53"/>
      <c r="H53" s="53"/>
      <c r="W53" s="6"/>
      <c r="X53" s="6"/>
    </row>
    <row r="54" spans="7:24" x14ac:dyDescent="0.25">
      <c r="G54" s="60"/>
      <c r="H54" s="63"/>
    </row>
    <row r="55" spans="7:24" x14ac:dyDescent="0.25">
      <c r="G55" s="61"/>
      <c r="H55" s="54"/>
    </row>
    <row r="56" spans="7:24" ht="15" customHeight="1" x14ac:dyDescent="0.25">
      <c r="G56" s="62"/>
      <c r="H56" s="55"/>
    </row>
    <row r="57" spans="7:24" x14ac:dyDescent="0.25">
      <c r="G57" s="61"/>
      <c r="H57" s="54"/>
    </row>
    <row r="58" spans="7:24" ht="15" customHeight="1" x14ac:dyDescent="0.25">
      <c r="G58" s="62"/>
      <c r="H58" s="55"/>
    </row>
    <row r="59" spans="7:24" x14ac:dyDescent="0.25">
      <c r="G59" s="61"/>
      <c r="H59" s="54"/>
    </row>
    <row r="60" spans="7:24" ht="15.75" customHeight="1" thickBot="1" x14ac:dyDescent="0.3">
      <c r="G60" s="62"/>
      <c r="H60" s="55"/>
    </row>
    <row r="61" spans="7:24" ht="26.25" customHeight="1" thickBot="1" x14ac:dyDescent="0.3">
      <c r="G61" s="4">
        <f>SUM(G54:G60)</f>
        <v>0</v>
      </c>
      <c r="H61" s="49">
        <f>SUM(H54:H60)</f>
        <v>0</v>
      </c>
    </row>
  </sheetData>
  <sheetProtection algorithmName="SHA-512" hashValue="bdNhF9Ml7F7s2QXoPL7PQDovAoP+XY2oeb8LXX4N1I4pmZvinX1OAJyCnh9ZTcRfHzvc6e4deF1fhucJI8+RsA==" saltValue="V+HSX5r83tRLYr0TRz8Jmg==" spinCount="100000" sheet="1" objects="1" scenarios="1"/>
  <mergeCells count="75">
    <mergeCell ref="C2:E3"/>
    <mergeCell ref="F2:F5"/>
    <mergeCell ref="C1:L1"/>
    <mergeCell ref="G2:J3"/>
    <mergeCell ref="K2:K5"/>
    <mergeCell ref="L2:L5"/>
    <mergeCell ref="I4:J4"/>
    <mergeCell ref="B4:B5"/>
    <mergeCell ref="C4:C5"/>
    <mergeCell ref="D4:D5"/>
    <mergeCell ref="E4:E5"/>
    <mergeCell ref="G4:H4"/>
    <mergeCell ref="C41:F41"/>
    <mergeCell ref="C39:F39"/>
    <mergeCell ref="C40:F40"/>
    <mergeCell ref="C38:G38"/>
    <mergeCell ref="G39:I39"/>
    <mergeCell ref="G40:H41"/>
    <mergeCell ref="I40:I41"/>
    <mergeCell ref="C47:F47"/>
    <mergeCell ref="C45:F45"/>
    <mergeCell ref="C46:F46"/>
    <mergeCell ref="C44:F44"/>
    <mergeCell ref="C42:F42"/>
    <mergeCell ref="C43:F43"/>
    <mergeCell ref="Z9:AA9"/>
    <mergeCell ref="Z10:AA10"/>
    <mergeCell ref="G46:I46"/>
    <mergeCell ref="G47:I47"/>
    <mergeCell ref="Z17:AB17"/>
    <mergeCell ref="Z18:AB18"/>
    <mergeCell ref="Z21:AC21"/>
    <mergeCell ref="Z22:AB22"/>
    <mergeCell ref="Z23:AB23"/>
    <mergeCell ref="Z24:AB24"/>
    <mergeCell ref="Z25:AB25"/>
    <mergeCell ref="Z26:AB26"/>
    <mergeCell ref="Z39:AC39"/>
    <mergeCell ref="Z40:AB41"/>
    <mergeCell ref="Z44:AB44"/>
    <mergeCell ref="Z45:AB45"/>
    <mergeCell ref="G50:H51"/>
    <mergeCell ref="G42:H43"/>
    <mergeCell ref="I42:I43"/>
    <mergeCell ref="S1:U1"/>
    <mergeCell ref="M2:R3"/>
    <mergeCell ref="S2:V3"/>
    <mergeCell ref="T4:T5"/>
    <mergeCell ref="U4:U5"/>
    <mergeCell ref="V4:V5"/>
    <mergeCell ref="S4:S5"/>
    <mergeCell ref="S39:W39"/>
    <mergeCell ref="S44:V44"/>
    <mergeCell ref="S40:V40"/>
    <mergeCell ref="Z5:AB6"/>
    <mergeCell ref="AD5:AG5"/>
    <mergeCell ref="AD6:AE6"/>
    <mergeCell ref="AF6:AG6"/>
    <mergeCell ref="Z7:AA7"/>
    <mergeCell ref="AE7:AE8"/>
    <mergeCell ref="AF7:AF8"/>
    <mergeCell ref="AG7:AG8"/>
    <mergeCell ref="Z8:AA8"/>
    <mergeCell ref="AD7:AD8"/>
    <mergeCell ref="AD10:AF10"/>
    <mergeCell ref="Z13:AC13"/>
    <mergeCell ref="Z14:AB14"/>
    <mergeCell ref="Z15:AB15"/>
    <mergeCell ref="Z16:AB16"/>
    <mergeCell ref="AC40:AC41"/>
    <mergeCell ref="S41:V41"/>
    <mergeCell ref="S42:V42"/>
    <mergeCell ref="Z42:AB42"/>
    <mergeCell ref="S43:V43"/>
    <mergeCell ref="Z43:AB43"/>
  </mergeCells>
  <pageMargins left="0.7" right="0.7" top="0.75" bottom="0.75" header="0.3" footer="0.3"/>
  <pageSetup paperSize="9" scale="64" fitToHeight="0" orientation="landscape"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90463B4A-E520-4477-93B1-D4C1DFE3ABD9}">
          <x14:formula1>
            <xm:f>Llistes!$D$11:$D$19</xm:f>
          </x14:formula1>
          <xm:sqref>X6:X35</xm:sqref>
        </x14:dataValidation>
        <x14:dataValidation type="list" allowBlank="1" showInputMessage="1" showErrorMessage="1" xr:uid="{07344922-64AE-4A07-BE24-94F169DE9A7B}">
          <x14:formula1>
            <xm:f>'Usos Activitats Pròpies'!$G$1:$AA$1</xm:f>
          </x14:formula1>
          <xm:sqref>Y6:Y36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43</vt:i4>
      </vt:variant>
      <vt:variant>
        <vt:lpstr>Rangos con nombre</vt:lpstr>
      </vt:variant>
      <vt:variant>
        <vt:i4>2</vt:i4>
      </vt:variant>
    </vt:vector>
  </HeadingPairs>
  <TitlesOfParts>
    <vt:vector size="45" baseType="lpstr">
      <vt:lpstr>Dia1</vt:lpstr>
      <vt:lpstr>Dia2</vt:lpstr>
      <vt:lpstr>Dia3</vt:lpstr>
      <vt:lpstr>Dia4</vt:lpstr>
      <vt:lpstr>Dia5</vt:lpstr>
      <vt:lpstr>Dia6</vt:lpstr>
      <vt:lpstr>Dia7</vt:lpstr>
      <vt:lpstr>Dia8</vt:lpstr>
      <vt:lpstr>Dia9</vt:lpstr>
      <vt:lpstr>Dia10</vt:lpstr>
      <vt:lpstr>Dia11</vt:lpstr>
      <vt:lpstr>Dia12</vt:lpstr>
      <vt:lpstr>Dia13</vt:lpstr>
      <vt:lpstr>Dia14</vt:lpstr>
      <vt:lpstr>Dia15</vt:lpstr>
      <vt:lpstr>Dia16</vt:lpstr>
      <vt:lpstr>Dia17</vt:lpstr>
      <vt:lpstr>Dia18</vt:lpstr>
      <vt:lpstr>Dia19</vt:lpstr>
      <vt:lpstr>Dia20</vt:lpstr>
      <vt:lpstr>Dia21</vt:lpstr>
      <vt:lpstr>Dia22</vt:lpstr>
      <vt:lpstr>Dia23</vt:lpstr>
      <vt:lpstr>Dia24</vt:lpstr>
      <vt:lpstr>Dia25</vt:lpstr>
      <vt:lpstr>Dia26</vt:lpstr>
      <vt:lpstr>Dia27</vt:lpstr>
      <vt:lpstr>Dia28</vt:lpstr>
      <vt:lpstr>Dia29</vt:lpstr>
      <vt:lpstr>Dia30</vt:lpstr>
      <vt:lpstr>Dia31</vt:lpstr>
      <vt:lpstr>ResumMensual</vt:lpstr>
      <vt:lpstr>Dades pròpies i indicadors</vt:lpstr>
      <vt:lpstr>Procedències</vt:lpstr>
      <vt:lpstr>Usos Activitats Pròpies</vt:lpstr>
      <vt:lpstr>Visitants segons dies</vt:lpstr>
      <vt:lpstr>Notes</vt:lpstr>
      <vt:lpstr>MensualSumatori</vt:lpstr>
      <vt:lpstr>Copiar a sumatori anual</vt:lpstr>
      <vt:lpstr>Copiar a sumatori anual NO (2)</vt:lpstr>
      <vt:lpstr>Llistes</vt:lpstr>
      <vt:lpstr>Càlculs</vt:lpstr>
      <vt:lpstr>Gràfics</vt:lpstr>
      <vt:lpstr>'Dia31'!Área_de_impresión</vt:lpstr>
      <vt:lpstr>'Visitants segons dies'!Área_de_impresión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 Laporte</dc:creator>
  <cp:lastModifiedBy>observatori</cp:lastModifiedBy>
  <cp:lastPrinted>2019-05-09T11:15:30Z</cp:lastPrinted>
  <dcterms:created xsi:type="dcterms:W3CDTF">2016-07-28T08:50:54Z</dcterms:created>
  <dcterms:modified xsi:type="dcterms:W3CDTF">2019-05-13T11:06:52Z</dcterms:modified>
</cp:coreProperties>
</file>